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2\Desktop\ARCHIVOS DEL DEPARTAMENTOSDE CUENTAS POR PAGAR\"/>
    </mc:Choice>
  </mc:AlternateContent>
  <bookViews>
    <workbookView xWindow="0" yWindow="0" windowWidth="15360" windowHeight="7020" firstSheet="38" activeTab="44"/>
  </bookViews>
  <sheets>
    <sheet name="septiembre" sheetId="1" r:id="rId1"/>
    <sheet name="julio" sheetId="3" r:id="rId2"/>
    <sheet name="agosto" sheetId="2" r:id="rId3"/>
    <sheet name="diciembre" sheetId="4" r:id="rId4"/>
    <sheet name="abril 2019" sheetId="9" r:id="rId5"/>
    <sheet name="Hoja1" sheetId="5" r:id="rId6"/>
    <sheet name="enro 2019" sheetId="6" r:id="rId7"/>
    <sheet name="FEBRERO 2019" sheetId="7" r:id="rId8"/>
    <sheet name="marzo 2019" sheetId="8" r:id="rId9"/>
    <sheet name="mayo 2019" sheetId="10" r:id="rId10"/>
    <sheet name="junio 2019" sheetId="12" r:id="rId11"/>
    <sheet name="julio 2019" sheetId="11" r:id="rId12"/>
    <sheet name="AGOSTO 2019" sheetId="13" r:id="rId13"/>
    <sheet name="septiembre 2019" sheetId="14" r:id="rId14"/>
    <sheet name="Octubre 2019" sheetId="15" r:id="rId15"/>
    <sheet name="noviembre" sheetId="16" r:id="rId16"/>
    <sheet name="diciembre 2019" sheetId="17" r:id="rId17"/>
    <sheet name="febrero 2020" sheetId="18" r:id="rId18"/>
    <sheet name="MARZO 2020" sheetId="20" r:id="rId19"/>
    <sheet name="ABRIL 2020" sheetId="19" r:id="rId20"/>
    <sheet name="mayo 2020" sheetId="21" r:id="rId21"/>
    <sheet name="junio 2020" sheetId="22" r:id="rId22"/>
    <sheet name=" julio 2020" sheetId="23" r:id="rId23"/>
    <sheet name="septiembre 2020" sheetId="24" r:id="rId24"/>
    <sheet name="octubre" sheetId="25" r:id="rId25"/>
    <sheet name="NOVIEMBRE 2020" sheetId="26" r:id="rId26"/>
    <sheet name="Diciembre 2020" sheetId="27" r:id="rId27"/>
    <sheet name="enero 2021" sheetId="28" r:id="rId28"/>
    <sheet name="Febrero 2021" sheetId="29" r:id="rId29"/>
    <sheet name="MARZO 2021" sheetId="30" r:id="rId30"/>
    <sheet name="abril 2021" sheetId="31" r:id="rId31"/>
    <sheet name="MAYO 2021" sheetId="32" r:id="rId32"/>
    <sheet name="junio2021" sheetId="33" r:id="rId33"/>
    <sheet name="JULIO 2021" sheetId="34" r:id="rId34"/>
    <sheet name="agusto 2021" sheetId="35" r:id="rId35"/>
    <sheet name="Hoja2" sheetId="40" r:id="rId36"/>
    <sheet name="planilla de pagos" sheetId="38" r:id="rId37"/>
    <sheet name="sept. 2021" sheetId="36" r:id="rId38"/>
    <sheet name="oct. 2021" sheetId="37" r:id="rId39"/>
    <sheet name="diciembre 21" sheetId="39" r:id="rId40"/>
    <sheet name="enero 22" sheetId="41" r:id="rId41"/>
    <sheet name="FEBRERO  22" sheetId="42" r:id="rId42"/>
    <sheet name="marzo22" sheetId="43" r:id="rId43"/>
    <sheet name="abril 22" sheetId="44" r:id="rId44"/>
    <sheet name="mayo 22" sheetId="45" r:id="rId4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45" l="1"/>
  <c r="G12" i="44" l="1"/>
  <c r="F10" i="43" l="1"/>
  <c r="F10" i="42" l="1"/>
  <c r="F13" i="41" l="1"/>
  <c r="F13" i="39" l="1"/>
  <c r="F22" i="35" l="1"/>
  <c r="F9" i="37" l="1"/>
  <c r="F9" i="36" l="1"/>
  <c r="F9" i="35" l="1"/>
  <c r="F10" i="34" l="1"/>
  <c r="F11" i="33" l="1"/>
  <c r="F11" i="32" l="1"/>
  <c r="F12" i="31" l="1"/>
  <c r="F13" i="30" l="1"/>
  <c r="F43" i="29" l="1"/>
  <c r="F15" i="29" l="1"/>
  <c r="F16" i="27" l="1"/>
  <c r="F14" i="26" l="1"/>
  <c r="F19" i="25" l="1"/>
  <c r="F21" i="24" l="1"/>
  <c r="F10" i="23" l="1"/>
  <c r="F10" i="22" l="1"/>
  <c r="F10" i="21" l="1"/>
  <c r="F44" i="19" l="1"/>
  <c r="F25" i="20" l="1"/>
  <c r="F14" i="18" l="1"/>
  <c r="F30" i="15" l="1"/>
  <c r="F28" i="14"/>
  <c r="F24" i="13" l="1"/>
  <c r="F46" i="11"/>
  <c r="F41" i="12"/>
  <c r="F12" i="10" l="1"/>
  <c r="F11" i="9" l="1"/>
  <c r="F15" i="8" l="1"/>
  <c r="F22" i="7" l="1"/>
  <c r="F17" i="6" l="1"/>
  <c r="C10" i="5" l="1"/>
  <c r="C2" i="5" s="1"/>
  <c r="C5" i="5" s="1"/>
  <c r="C12" i="5" l="1"/>
  <c r="F11" i="4"/>
  <c r="F11" i="2" l="1"/>
  <c r="F31" i="3"/>
  <c r="F45" i="1" l="1"/>
</calcChain>
</file>

<file path=xl/sharedStrings.xml><?xml version="1.0" encoding="utf-8"?>
<sst xmlns="http://schemas.openxmlformats.org/spreadsheetml/2006/main" count="2049" uniqueCount="503">
  <si>
    <t xml:space="preserve">DIRECCION GENERAL FINANCIERA </t>
  </si>
  <si>
    <t>MINISTERIO DE DEFENSA</t>
  </si>
  <si>
    <t>RELACION DE CUENTAS POR PAGAR DESDE EL 17/08/2016 AL 30/09/2018</t>
  </si>
  <si>
    <t>Observaciones</t>
  </si>
  <si>
    <t>Fecha Limite de Pago</t>
  </si>
  <si>
    <t>Valor rd$</t>
  </si>
  <si>
    <t>Objeto del Gasto</t>
  </si>
  <si>
    <t>Concepto</t>
  </si>
  <si>
    <t>Suplidor</t>
  </si>
  <si>
    <t>Fecha</t>
  </si>
  <si>
    <t>Factura</t>
  </si>
  <si>
    <t>proforma</t>
  </si>
  <si>
    <t>B1500000027</t>
  </si>
  <si>
    <t>Basswood w. marketing</t>
  </si>
  <si>
    <t>2.3.1.1.01</t>
  </si>
  <si>
    <t>B1500000055</t>
  </si>
  <si>
    <t>Caribbeanxam</t>
  </si>
  <si>
    <t>2.2.4.1.01</t>
  </si>
  <si>
    <t>B1500000056</t>
  </si>
  <si>
    <t>B1500000052</t>
  </si>
  <si>
    <t>B1500000051</t>
  </si>
  <si>
    <t>B1500000049</t>
  </si>
  <si>
    <t>2.2.5.8.01</t>
  </si>
  <si>
    <t>B1500000015</t>
  </si>
  <si>
    <t>B1500000013</t>
  </si>
  <si>
    <t>B1500000041</t>
  </si>
  <si>
    <t>Distribudora m&amp;e</t>
  </si>
  <si>
    <t>B1500000043</t>
  </si>
  <si>
    <t>B1500000042</t>
  </si>
  <si>
    <t>2.3.9.1.01</t>
  </si>
  <si>
    <t>B1500000085</t>
  </si>
  <si>
    <t>2.3.1.3.03</t>
  </si>
  <si>
    <t>B1500000086</t>
  </si>
  <si>
    <t>B1500000079</t>
  </si>
  <si>
    <t>B1500000078</t>
  </si>
  <si>
    <t>B1500000084</t>
  </si>
  <si>
    <t>B1500000012</t>
  </si>
  <si>
    <t>2.6.1.3.01</t>
  </si>
  <si>
    <t>B1500000038</t>
  </si>
  <si>
    <t>2.3.3.2.01</t>
  </si>
  <si>
    <t>B1500000135</t>
  </si>
  <si>
    <t>B1500000121</t>
  </si>
  <si>
    <t>Sellos</t>
  </si>
  <si>
    <t>B1500000014</t>
  </si>
  <si>
    <t>Pantalla para lapto</t>
  </si>
  <si>
    <t>2.3.9.6.01</t>
  </si>
  <si>
    <t>B1500000024</t>
  </si>
  <si>
    <t>On time grafics</t>
  </si>
  <si>
    <t>2.3.7.2.03</t>
  </si>
  <si>
    <t>2.3.3.3.01</t>
  </si>
  <si>
    <t>2.3.9.2.01</t>
  </si>
  <si>
    <t>2.3.55.01 2.6.1.9.01</t>
  </si>
  <si>
    <t>2.6.1.3.01 2.3.9.2.01</t>
  </si>
  <si>
    <t>B1500000044</t>
  </si>
  <si>
    <t>Piedras blancas</t>
  </si>
  <si>
    <t>2.3.6.4.04</t>
  </si>
  <si>
    <t>B1500000136</t>
  </si>
  <si>
    <t>BANNER</t>
  </si>
  <si>
    <t>2.2.2.2.01</t>
  </si>
  <si>
    <t>B1500000113</t>
  </si>
  <si>
    <t>Espirman auto parts</t>
  </si>
  <si>
    <t>2.3.9.6.01 2.3.9.8.01</t>
  </si>
  <si>
    <t>B1500000114</t>
  </si>
  <si>
    <t>2.2.7.1.02</t>
  </si>
  <si>
    <t>B1500000070</t>
  </si>
  <si>
    <t>B1500000090</t>
  </si>
  <si>
    <t>coronas para ofrendas</t>
  </si>
  <si>
    <t>TOTAL RD$</t>
  </si>
  <si>
    <t>2.3.6.1.01</t>
  </si>
  <si>
    <t>Holmigones</t>
  </si>
  <si>
    <t>A010010011500000004</t>
  </si>
  <si>
    <t>Holmigones jireh VIP, SRL</t>
  </si>
  <si>
    <t>A010010011500000501</t>
  </si>
  <si>
    <t>Edita libro editores imp.</t>
  </si>
  <si>
    <t>Encargado de Cuentas por Pagar de la Direccion Fianciera MIDE</t>
  </si>
  <si>
    <t>Asimilado Militar Contador</t>
  </si>
  <si>
    <t>Lic. FRANCISCO ANT. SANTOS PEREZ</t>
  </si>
  <si>
    <t>Reparación de alternador</t>
  </si>
  <si>
    <t>Repuesto de vehiculos</t>
  </si>
  <si>
    <t>Desayuno y almuerzo</t>
  </si>
  <si>
    <t>Picaderas</t>
  </si>
  <si>
    <t>Almuerzo</t>
  </si>
  <si>
    <t>Pasaje aereo</t>
  </si>
  <si>
    <t>Alquiler de sillas y carpa</t>
  </si>
  <si>
    <t>Materiales de ebanisteria</t>
  </si>
  <si>
    <t>Extintor de incendio</t>
  </si>
  <si>
    <t>Materiales de limpieza</t>
  </si>
  <si>
    <t>Certificados en cartulinas</t>
  </si>
  <si>
    <t>Coronas funebres</t>
  </si>
  <si>
    <t>Equipo de computo</t>
  </si>
  <si>
    <t>Motobomba para lavado</t>
  </si>
  <si>
    <t>Equipo informatico</t>
  </si>
  <si>
    <t>Block de recetarios</t>
  </si>
  <si>
    <t>Exhibidor acrilico</t>
  </si>
  <si>
    <t>Tarjetas de presentacion</t>
  </si>
  <si>
    <t>Naberius business</t>
  </si>
  <si>
    <t>Multigrabados</t>
  </si>
  <si>
    <t>Imprepap y papeleria</t>
  </si>
  <si>
    <t>Global invest. Business</t>
  </si>
  <si>
    <t>Floriteria caliz flor, EIRL</t>
  </si>
  <si>
    <t>Cooking academy j.</t>
  </si>
  <si>
    <t>Comercial ste hey, srl</t>
  </si>
  <si>
    <t>RELACION DE CUENTAS POR PAGAR DESDE EL 17/08/2016 AL 31/08/2018</t>
  </si>
  <si>
    <t>RELACION DE CUENTAS POR PAGAR DESDE EL 17/08/2016 AL 31/07/2018</t>
  </si>
  <si>
    <t>B1500000008</t>
  </si>
  <si>
    <t>porta corbatas</t>
  </si>
  <si>
    <t>2.3.6.3.03</t>
  </si>
  <si>
    <t>B1500000003</t>
  </si>
  <si>
    <t>materiales gastable</t>
  </si>
  <si>
    <t>23.9.2.01</t>
  </si>
  <si>
    <t>refrigerios</t>
  </si>
  <si>
    <t>B1500000007</t>
  </si>
  <si>
    <t>B1500000004</t>
  </si>
  <si>
    <t>almuerzo</t>
  </si>
  <si>
    <t>B1500000009</t>
  </si>
  <si>
    <t>materiales de limpiezas</t>
  </si>
  <si>
    <t>2.2.8.5.03</t>
  </si>
  <si>
    <t>B1500000016</t>
  </si>
  <si>
    <t>B1500000017</t>
  </si>
  <si>
    <t>comestible</t>
  </si>
  <si>
    <t>B1500000002</t>
  </si>
  <si>
    <t>Lirius tropical</t>
  </si>
  <si>
    <t>serv. De almuerzo</t>
  </si>
  <si>
    <t>cartuchos y toners</t>
  </si>
  <si>
    <t>instalacion de sonidos</t>
  </si>
  <si>
    <t>B15000000011</t>
  </si>
  <si>
    <t>equipo de sonido</t>
  </si>
  <si>
    <t>Contrato</t>
  </si>
  <si>
    <t>Live music</t>
  </si>
  <si>
    <t xml:space="preserve">Montajes </t>
  </si>
  <si>
    <t>B15000000004</t>
  </si>
  <si>
    <t>alquiler de baños</t>
  </si>
  <si>
    <t>2.2.5.3.05</t>
  </si>
  <si>
    <t>B15000000005</t>
  </si>
  <si>
    <t>serv. De montajes</t>
  </si>
  <si>
    <t>B15000000006</t>
  </si>
  <si>
    <t>prendas de vestir</t>
  </si>
  <si>
    <t>2.3.2.3.01</t>
  </si>
  <si>
    <t>B15000000008</t>
  </si>
  <si>
    <t>Raciones alimenticias</t>
  </si>
  <si>
    <t>B15000000009</t>
  </si>
  <si>
    <t>B15000000007</t>
  </si>
  <si>
    <t>insignias militares</t>
  </si>
  <si>
    <t>B15000000010</t>
  </si>
  <si>
    <t>Materiales de limpiezas</t>
  </si>
  <si>
    <t>2.2.8.5.01</t>
  </si>
  <si>
    <t>2.2.8.7.06</t>
  </si>
  <si>
    <t>2.2.8.7.06 2.3.6.3.06 2.6.2.1.01</t>
  </si>
  <si>
    <t>2.2.8.6.01</t>
  </si>
  <si>
    <t>RELACION DE CUENTAS POR PAGAR DESDE EL 17/08/2016 AL 31/12/2018</t>
  </si>
  <si>
    <t>dsiponibilidad</t>
  </si>
  <si>
    <t>apropiacion no programada</t>
  </si>
  <si>
    <t>presupusto aprobado</t>
  </si>
  <si>
    <t>resultado del ej.</t>
  </si>
  <si>
    <t>cuentas por pagar</t>
  </si>
  <si>
    <t>inventario</t>
  </si>
  <si>
    <t>intangible</t>
  </si>
  <si>
    <t>RELACION DE CUENTAS POR PAGAR DESDE EL 17/08/2016 AL 31/01/2019</t>
  </si>
  <si>
    <t>B1500000062</t>
  </si>
  <si>
    <t>Distribuidora M&amp;E, SRL</t>
  </si>
  <si>
    <t>Materiales informaticos</t>
  </si>
  <si>
    <t>B1500000063</t>
  </si>
  <si>
    <t>Fuegos artificiales</t>
  </si>
  <si>
    <t>B1500000140</t>
  </si>
  <si>
    <t>Floristeria caliz flor, EIRL</t>
  </si>
  <si>
    <t>Coronas de Ofrendas</t>
  </si>
  <si>
    <t>B1500000137</t>
  </si>
  <si>
    <t>B1500000204</t>
  </si>
  <si>
    <t>Espirman auto Parts, srl</t>
  </si>
  <si>
    <t>Repuestos</t>
  </si>
  <si>
    <t>2.3.7.1.06 2.3.9.8.01</t>
  </si>
  <si>
    <t>Lirius Tropicla, srl</t>
  </si>
  <si>
    <t>Grabados</t>
  </si>
  <si>
    <t>RELACION DE CUENTAS POR PAGAR DESDE EL 17/08/2016 AL 28/02/2019</t>
  </si>
  <si>
    <t>Basswood w. Marketing</t>
  </si>
  <si>
    <t>acabados testiles</t>
  </si>
  <si>
    <t>2.3.2.2.01 2.3.5.5.01 2.3.6.2.01</t>
  </si>
  <si>
    <t>fundas de agua</t>
  </si>
  <si>
    <t>arreglo vanda aerea</t>
  </si>
  <si>
    <t>refrigerio</t>
  </si>
  <si>
    <t>trituradora de papel</t>
  </si>
  <si>
    <t>Naberius Business, srl.</t>
  </si>
  <si>
    <t>servilletas</t>
  </si>
  <si>
    <t>2.3.2.1.01</t>
  </si>
  <si>
    <t>picadera</t>
  </si>
  <si>
    <t>banderas</t>
  </si>
  <si>
    <t>2.3.2.2.01</t>
  </si>
  <si>
    <t>tarjeta de invitacion</t>
  </si>
  <si>
    <t>muebles de oficina</t>
  </si>
  <si>
    <t>2.6.1.1.01</t>
  </si>
  <si>
    <t>2.2.9.2.01</t>
  </si>
  <si>
    <t>RELACION DE CUENTAS POR PAGAR DESDE EL 17/08/2016 AL 31/03/2019</t>
  </si>
  <si>
    <t>Encargado de Cuentas por Pagar de la Direccion Finaciera MIDE</t>
  </si>
  <si>
    <t>RELACION DE CUENTAS POR PAGAR DESDE EL 18/08/2016 AL 30/04/2019</t>
  </si>
  <si>
    <t>Chockven Holdings, srl</t>
  </si>
  <si>
    <t>Kit Bolso de tela</t>
  </si>
  <si>
    <t>RELACION DE CUENTAS POR PAGAR DESDE EL 18/08/2016 AL 31/05/2019</t>
  </si>
  <si>
    <t>B1500000080</t>
  </si>
  <si>
    <t>Grupo frantere</t>
  </si>
  <si>
    <t>aceites</t>
  </si>
  <si>
    <t>2.3.7.1.05 2.3.9.8.01</t>
  </si>
  <si>
    <t>RELACION DE CUENTAS POR PAGAR DESDE EL 18/08/2016 AL 30/06/2019</t>
  </si>
  <si>
    <t>B1500000058</t>
  </si>
  <si>
    <t>Abastecimientos Corp.</t>
  </si>
  <si>
    <t>Materiales Ferrerteros</t>
  </si>
  <si>
    <t>2.3.6.3.01</t>
  </si>
  <si>
    <t>B1500000054</t>
  </si>
  <si>
    <t>2.3.7.1.05</t>
  </si>
  <si>
    <t>B1500000189</t>
  </si>
  <si>
    <t>Editora del caribe</t>
  </si>
  <si>
    <t>publicaciones</t>
  </si>
  <si>
    <t>2.2.2.1.01</t>
  </si>
  <si>
    <t>B1500001109</t>
  </si>
  <si>
    <t>Editora el nuevo diario</t>
  </si>
  <si>
    <t>10/036/2019</t>
  </si>
  <si>
    <t>Bassword Marketing.</t>
  </si>
  <si>
    <t>Refrigerios</t>
  </si>
  <si>
    <t>B1500000057</t>
  </si>
  <si>
    <t>Crantex, srl.</t>
  </si>
  <si>
    <t>Desayunos Gourmet</t>
  </si>
  <si>
    <t>B1500000129</t>
  </si>
  <si>
    <t xml:space="preserve">Poliza de Seguros </t>
  </si>
  <si>
    <t>2.2.6.3.01</t>
  </si>
  <si>
    <t>Distribuidora M&amp;E</t>
  </si>
  <si>
    <t>Pinturas</t>
  </si>
  <si>
    <t>2.3.7.2.06</t>
  </si>
  <si>
    <t>Almuerzos</t>
  </si>
  <si>
    <t>B1500000005</t>
  </si>
  <si>
    <t>Harmony &amp; Co, srl.</t>
  </si>
  <si>
    <t>colchones</t>
  </si>
  <si>
    <t>Floristeria Caliz flor.</t>
  </si>
  <si>
    <t>coronas de flores</t>
  </si>
  <si>
    <t>B1500000107</t>
  </si>
  <si>
    <t>Imprepap Impresos</t>
  </si>
  <si>
    <t>cellos</t>
  </si>
  <si>
    <t>Lirius Tropical</t>
  </si>
  <si>
    <t>cortinas enrollables</t>
  </si>
  <si>
    <t>Arreglos florales</t>
  </si>
  <si>
    <t>B1500000067</t>
  </si>
  <si>
    <t>Grupo Emeka, srl</t>
  </si>
  <si>
    <t>2.3.55.01 2.3.6.1.01 2.3.6.3.01 2.3.7.2.06</t>
  </si>
  <si>
    <t>Cosmo Media Television</t>
  </si>
  <si>
    <t>Camaras de seguridad y accesorios</t>
  </si>
  <si>
    <t>2.2.8.7.06 2.3.6.3.01 2.3.9.2.01 2.6.1.3.01 2.6.2.3.01</t>
  </si>
  <si>
    <t>Placa de reconocimiento</t>
  </si>
  <si>
    <t>2.3.6.3.02</t>
  </si>
  <si>
    <t xml:space="preserve">B1500000003 </t>
  </si>
  <si>
    <t>200% creativos</t>
  </si>
  <si>
    <t>almuerzos</t>
  </si>
  <si>
    <t>B1500000074</t>
  </si>
  <si>
    <t xml:space="preserve">Pinturas </t>
  </si>
  <si>
    <t>B1500000075</t>
  </si>
  <si>
    <t>Repuestos de Vehiculo</t>
  </si>
  <si>
    <t xml:space="preserve">2.3.8.7.86 2.3.5.3.01 2.3.5.5.01 2.3.7.1.05 2.3.9.6.01 2.3.9.8.01 </t>
  </si>
  <si>
    <t>068/08/2019</t>
  </si>
  <si>
    <t>Naberius Bussines</t>
  </si>
  <si>
    <t>Toallas de manos</t>
  </si>
  <si>
    <t>B1500000117</t>
  </si>
  <si>
    <t>Seguros de Viajes</t>
  </si>
  <si>
    <t>B1500000089</t>
  </si>
  <si>
    <t>Comercial Ste Hey</t>
  </si>
  <si>
    <t>alquileres de equipo</t>
  </si>
  <si>
    <t>B1500000059</t>
  </si>
  <si>
    <t>2.3.6.1.01 2.3.6.3.01 2.3..4.04</t>
  </si>
  <si>
    <t>Universal Ordenance</t>
  </si>
  <si>
    <t>Biosecuritec, srl</t>
  </si>
  <si>
    <t>Granaries Group, srl</t>
  </si>
  <si>
    <t>Global Investment and Bisiness BR.</t>
  </si>
  <si>
    <t>RELACION DE CUENTAS POR PAGAR DESDE EL 18/08/2016 AL 31/07/2019</t>
  </si>
  <si>
    <t>Reparacion de Fisiles</t>
  </si>
  <si>
    <t>Materiales Electricos</t>
  </si>
  <si>
    <t>2.3.5.5.01 2.3.6.3.01 2.3.9.6.01</t>
  </si>
  <si>
    <t>B1500000060</t>
  </si>
  <si>
    <t>Reparacion de Vehiculo</t>
  </si>
  <si>
    <t>2.2.7.2.06</t>
  </si>
  <si>
    <t>B1500000194</t>
  </si>
  <si>
    <t>B150000003</t>
  </si>
  <si>
    <t>2.3.6.3.06  2.3.3.2.01</t>
  </si>
  <si>
    <t>monedas, gemelos y cajas detalladas</t>
  </si>
  <si>
    <t>RELACION DE CUENTAS POR PAGAR DESDE EL 18/08/2016 AL 31/08/2019</t>
  </si>
  <si>
    <t>Televisor tv 55</t>
  </si>
  <si>
    <t>2.3.6.3.01 2.6.1.4.01</t>
  </si>
  <si>
    <t>2.3.11.01 2.3.3.2.01 2.3.9.1.01</t>
  </si>
  <si>
    <t>Materiales ferretero</t>
  </si>
  <si>
    <t xml:space="preserve">2.3.5.4.01 2.3.5.5.01 2.3.6.2.03 2.3.6.301 2.3.7.2.01 </t>
  </si>
  <si>
    <t>Mobiliarios y equipos</t>
  </si>
  <si>
    <t>2.3.1.4.01 2.3.2.2.01 2.3.6.3.01 2.3.9.5.01 2.3.9.601 2.6.1.1.01 2.6.1.3.01 2.6.1.4.01</t>
  </si>
  <si>
    <t>B1500000206</t>
  </si>
  <si>
    <t>B1500000207</t>
  </si>
  <si>
    <t>B1500000095</t>
  </si>
  <si>
    <t>B1500000094</t>
  </si>
  <si>
    <t>B1500000096</t>
  </si>
  <si>
    <t>B1500000083</t>
  </si>
  <si>
    <t>GRUPO FRANTERE DOMINICANA</t>
  </si>
  <si>
    <t>TEXTILES</t>
  </si>
  <si>
    <t>neumaticos</t>
  </si>
  <si>
    <t>2.3.5.3.01</t>
  </si>
  <si>
    <t>MATERIALES DE LIMPIEZA</t>
  </si>
  <si>
    <t>2.3.3.2.01 2.3.9.1.01</t>
  </si>
  <si>
    <t>MATERIALES FERRETEROS</t>
  </si>
  <si>
    <t>Chockven holdings,srl</t>
  </si>
  <si>
    <t>servicio de montaje y refrigerio</t>
  </si>
  <si>
    <t>B1500000103</t>
  </si>
  <si>
    <t>cosmo media television</t>
  </si>
  <si>
    <t>materiales ferreteros</t>
  </si>
  <si>
    <t>2.3.9.2.01 2.3.9.6.01</t>
  </si>
  <si>
    <t>RELACION DE CUENTAS POR PAGAR DESDE EL 18/08/2016 AL 30/09/2019</t>
  </si>
  <si>
    <t>alojamiento de hospedaje</t>
  </si>
  <si>
    <t>confeciones Julio Cesar</t>
  </si>
  <si>
    <t>B1500000035</t>
  </si>
  <si>
    <t>Conjunto Militar</t>
  </si>
  <si>
    <t>RELACION DE CUENTAS POR PAGAR DESDE EL 18/08/2016 AL 31/10/2019</t>
  </si>
  <si>
    <t>RELACION DE CUENTAS POR PAGAR DESDE EL 18/08/2016 AL 29/11/2019</t>
  </si>
  <si>
    <t>RELACION DE CUENTAS POR PAGAR DESDE EL 18/08/2016 AL 31/01/2020</t>
  </si>
  <si>
    <t>Carbbeanxam</t>
  </si>
  <si>
    <t>Pasaje Aereo</t>
  </si>
  <si>
    <t>B1500000229</t>
  </si>
  <si>
    <t>B1500000231</t>
  </si>
  <si>
    <t>B1500000230</t>
  </si>
  <si>
    <t>B1500000118</t>
  </si>
  <si>
    <t>B1500000119</t>
  </si>
  <si>
    <t>2.2.4.1.02</t>
  </si>
  <si>
    <t>2.2.4.1.03</t>
  </si>
  <si>
    <t>2.2.4.1.04</t>
  </si>
  <si>
    <t>Basswood M.</t>
  </si>
  <si>
    <t>Alimentos y Bebida</t>
  </si>
  <si>
    <t>TOTAL EN RD$</t>
  </si>
  <si>
    <t>RELACION DE CUENTAS POR PAGAR DESDE EL 18/08/2016 AL 29/02/2020</t>
  </si>
  <si>
    <t>B1500000255</t>
  </si>
  <si>
    <t>B1500000256</t>
  </si>
  <si>
    <t>B1500000258</t>
  </si>
  <si>
    <t>B1500000257</t>
  </si>
  <si>
    <t>B1500000259</t>
  </si>
  <si>
    <t>B1500000260</t>
  </si>
  <si>
    <t>B1500000261</t>
  </si>
  <si>
    <t>B1500000265</t>
  </si>
  <si>
    <t>B1500000262</t>
  </si>
  <si>
    <t>B1500000264</t>
  </si>
  <si>
    <t>B1500000266</t>
  </si>
  <si>
    <t>B1500000267</t>
  </si>
  <si>
    <t>RELACION DE CUENTAS POR PAGAR DESDE EL 18/08/2016 AL 31/03/2020</t>
  </si>
  <si>
    <t>B1500000105</t>
  </si>
  <si>
    <t>Lirius trolpical</t>
  </si>
  <si>
    <t>Termos, toallas y mochilas</t>
  </si>
  <si>
    <t>Protetion One</t>
  </si>
  <si>
    <t>Equipos Informaticos</t>
  </si>
  <si>
    <t>Edita libros</t>
  </si>
  <si>
    <t>Libros</t>
  </si>
  <si>
    <t>2.3.3.4.01</t>
  </si>
  <si>
    <t>B1500000123</t>
  </si>
  <si>
    <t>Naberius</t>
  </si>
  <si>
    <t>Refrigerio</t>
  </si>
  <si>
    <t>B1500000143</t>
  </si>
  <si>
    <t>Abastecimiento Corp.</t>
  </si>
  <si>
    <t>Materiales ferreteros</t>
  </si>
  <si>
    <t>2.3.1.4.01 2.3.6.1.01 2.3.6.3.01</t>
  </si>
  <si>
    <t>B1500000448</t>
  </si>
  <si>
    <t>Sudisa</t>
  </si>
  <si>
    <t>Banderas</t>
  </si>
  <si>
    <t>2.3.2.2.01 2.3.6.3.01</t>
  </si>
  <si>
    <t>B1500000212</t>
  </si>
  <si>
    <t>Arte Luz</t>
  </si>
  <si>
    <t>Montaje</t>
  </si>
  <si>
    <t>B1500000274</t>
  </si>
  <si>
    <t>Reservacion</t>
  </si>
  <si>
    <t>2.2.5.1.01</t>
  </si>
  <si>
    <t>BS-0003670</t>
  </si>
  <si>
    <t>Teledax Cons.</t>
  </si>
  <si>
    <t>Capacitacion</t>
  </si>
  <si>
    <t>2.2.8.7.04</t>
  </si>
  <si>
    <t>B1500000275</t>
  </si>
  <si>
    <t>2.2.8.6.01 2.2.9.2.01</t>
  </si>
  <si>
    <t>B1500000273</t>
  </si>
  <si>
    <t>Seguros</t>
  </si>
  <si>
    <t>Floriteria Caliz</t>
  </si>
  <si>
    <t>Coronas de f.</t>
  </si>
  <si>
    <t>2.3.1.3.01</t>
  </si>
  <si>
    <t>B1500000172</t>
  </si>
  <si>
    <t>Imprepap</t>
  </si>
  <si>
    <t>hojas timbradas</t>
  </si>
  <si>
    <t>2.3.5.5.01 2.3.6.1.01</t>
  </si>
  <si>
    <t>B1500000109</t>
  </si>
  <si>
    <t>Granaries Group</t>
  </si>
  <si>
    <t>bateria y gomas</t>
  </si>
  <si>
    <t>2.3.5.3.01 2.3.9.6.01</t>
  </si>
  <si>
    <t>B1500000066</t>
  </si>
  <si>
    <t>repuestos</t>
  </si>
  <si>
    <t>Global Inv.</t>
  </si>
  <si>
    <t>pinturas</t>
  </si>
  <si>
    <t>B1500000065</t>
  </si>
  <si>
    <t>S</t>
  </si>
  <si>
    <t>Soluciones D.</t>
  </si>
  <si>
    <t>B1500000064</t>
  </si>
  <si>
    <t>2.3.9.8.01</t>
  </si>
  <si>
    <t>RELACION DE CUENTAS POR PAGAR DESDE EL 18/08/2016 AL 30/04/2020</t>
  </si>
  <si>
    <t>RELACION DE CUENTAS POR PAGAR DESDE EL 18/08/2016 AL 31/05/2020</t>
  </si>
  <si>
    <t>RELACION DE CUENTAS POR PAGAR DESDE EL 18/08/2016 AL 30/06/2020</t>
  </si>
  <si>
    <t>RELACION DE CUENTAS POR PAGAR DESDE EL 18/08/2016 AL 31/07/2020</t>
  </si>
  <si>
    <t>B1500002249</t>
  </si>
  <si>
    <t>Industria Rodriguez</t>
  </si>
  <si>
    <t>2.3.5.5.01 2.3.6.3.01 2.3.7.2.03</t>
  </si>
  <si>
    <t>Cub. 05</t>
  </si>
  <si>
    <t>Ingenieria Estrella</t>
  </si>
  <si>
    <t>Construccion</t>
  </si>
  <si>
    <t>2.7.1.2.01</t>
  </si>
  <si>
    <t>CO-979</t>
  </si>
  <si>
    <t>Verymare</t>
  </si>
  <si>
    <t>Remodelacion</t>
  </si>
  <si>
    <t>CO-8714</t>
  </si>
  <si>
    <t>Inversiones Sanfra</t>
  </si>
  <si>
    <t>Sistema de aire</t>
  </si>
  <si>
    <t>2.6.1.4.01</t>
  </si>
  <si>
    <t>B1500000544</t>
  </si>
  <si>
    <t>XIOMARA VELOZ DLUJO FIESTA,SRL</t>
  </si>
  <si>
    <t>B1500023170</t>
  </si>
  <si>
    <t>SEGUROS BANRESERVAS</t>
  </si>
  <si>
    <t>B1500023169</t>
  </si>
  <si>
    <t>B1500024245</t>
  </si>
  <si>
    <t>B1500024250</t>
  </si>
  <si>
    <t>floristeria caliz flor</t>
  </si>
  <si>
    <t>B1500000270</t>
  </si>
  <si>
    <t>B15000000269</t>
  </si>
  <si>
    <t>SEGUROS</t>
  </si>
  <si>
    <t>2.2.6.2.01</t>
  </si>
  <si>
    <t>CORONAS DE FLORES</t>
  </si>
  <si>
    <t>MONTAJE DE EVENTOS</t>
  </si>
  <si>
    <t>RELACION DE CUENTAS POR PAGAR DESDE EL 18/08/2016 AL 30/09/2020</t>
  </si>
  <si>
    <t xml:space="preserve">   </t>
  </si>
  <si>
    <t>RELACION DE CUENTAS POR PAGAR DESDE EL 18/08/2016 AL 31/10/2020</t>
  </si>
  <si>
    <t>RELACION DE CUENTAS POR PAGAR DESDE EL 18/08/2016 AL 31/11/2020</t>
  </si>
  <si>
    <t>RELACION DE CUENTAS POR PAGAR DESDE EL 18/08/2016 AL 31/01/2021</t>
  </si>
  <si>
    <t>CARIBBEANXAM, SRL.</t>
  </si>
  <si>
    <t>B1500000309</t>
  </si>
  <si>
    <t>B1500000311</t>
  </si>
  <si>
    <t>B1500000310</t>
  </si>
  <si>
    <t>B1500000312</t>
  </si>
  <si>
    <t>2.2.41.01</t>
  </si>
  <si>
    <t>INVERSIONES IP SRL</t>
  </si>
  <si>
    <t>Electrodomestico</t>
  </si>
  <si>
    <t>RELACION DE CUENTAS POR PAGAR DESDE EL 17/08/2020 AL 28/02/2021</t>
  </si>
  <si>
    <t>B1500000179</t>
  </si>
  <si>
    <t>GB Grupo Creativo</t>
  </si>
  <si>
    <t>B1500005506</t>
  </si>
  <si>
    <t>Editora Listin Diario</t>
  </si>
  <si>
    <t>Suscripcion</t>
  </si>
  <si>
    <t>B1500000006</t>
  </si>
  <si>
    <t>ORGANIKLUSG</t>
  </si>
  <si>
    <t>DISCO DURO</t>
  </si>
  <si>
    <t>2.3.9.2.01 2.3.9.6.01 2.6.1.3.01</t>
  </si>
  <si>
    <t>ARMARIO EN METAL</t>
  </si>
  <si>
    <t>O/C 88</t>
  </si>
  <si>
    <t>ALMACENES RANCHERA</t>
  </si>
  <si>
    <t>ADQUISICION DE TV Y BEBEDERO</t>
  </si>
  <si>
    <t>RELACION DE CUENTAS POR PAGAR DESDE EL 17/08/2020 AL 31/03/2021</t>
  </si>
  <si>
    <t>Afm Suplidores</t>
  </si>
  <si>
    <t>B1500000011</t>
  </si>
  <si>
    <t>RELACION DE CUENTAS POR PAGAR DESDE EL 17/08/2020 AL 30/04/2021</t>
  </si>
  <si>
    <t>Materiales Ferretero</t>
  </si>
  <si>
    <t>2.3.5.5.01 2.3.6.3.06 2.3.7.2.99 2.3.9.6.01</t>
  </si>
  <si>
    <t>Encargado de Cuentas por Pagar de la Dirección Finaciera MIDE</t>
  </si>
  <si>
    <t>RELACION DE CUENTAS POR PAGAR DESDE EL 17/08/2020 AL 31/05/2021</t>
  </si>
  <si>
    <t>RELACION DE CUENTAS POR PAGAR DESDE EL 17/08/2020 AL 30/06/2021</t>
  </si>
  <si>
    <t>RELACION DE CUENTAS POR PAGAR DESDE EL 17/08/2020 AL 31/07/2021</t>
  </si>
  <si>
    <t>RELACION DE CUENTAS POR PAGAR DESDE EL 17/08/2020 AL 31/08/2021</t>
  </si>
  <si>
    <t>RELACION DE CUENTAS POR PAGAR DESDE EL 17/08/2020 AL 3/09/2021</t>
  </si>
  <si>
    <t>RELACION DE CUENTAS POR PAGAR DESDE EL 17/08/2020 AL 30/11/2021</t>
  </si>
  <si>
    <t>fecha de registro</t>
  </si>
  <si>
    <t>PLANILLA DE PAGO</t>
  </si>
  <si>
    <t>Monto pagado</t>
  </si>
  <si>
    <t xml:space="preserve">Pendiente </t>
  </si>
  <si>
    <t>STATUS</t>
  </si>
  <si>
    <t>Completado</t>
  </si>
  <si>
    <t>Monto de factura</t>
  </si>
  <si>
    <t>Fecha  fin de factura</t>
  </si>
  <si>
    <t>7.20 DISEÑO ,CONTRUCCION Y GESTION INMOBILIARIA,SRL</t>
  </si>
  <si>
    <t>B1500000020</t>
  </si>
  <si>
    <t>ADQUISICION DE MATERIALES</t>
  </si>
  <si>
    <t>SERVICIO DE ADECUACION ACUSTICA.</t>
  </si>
  <si>
    <t>B1500032842</t>
  </si>
  <si>
    <t>SEGUROS DE RESERVAS</t>
  </si>
  <si>
    <t>SEGUROS DE VEHICULOS</t>
  </si>
  <si>
    <t>B1500000053</t>
  </si>
  <si>
    <t>ALVIDER, SRL</t>
  </si>
  <si>
    <t>REPARACION DE PUERTA</t>
  </si>
  <si>
    <t>RELACION DE CUENTAS POR PAGAR DESDE EL 01/01/2021 AL 31/12/2021</t>
  </si>
  <si>
    <t>GRUPO VALPA, SRL</t>
  </si>
  <si>
    <t>Encargado de Cuentas por Pagar de la Dirección Financiera MIDE</t>
  </si>
  <si>
    <t>B1500000375</t>
  </si>
  <si>
    <t>CARIBBEANXAM, SRL</t>
  </si>
  <si>
    <t>SERVICIO DE DESAYUNO, ALMUERZO Y PICADERAS</t>
  </si>
  <si>
    <t>RELACION DE CUENTAS POR PAGAR DESDE EL 01/01/2021 AL 31/01/2022</t>
  </si>
  <si>
    <t>RELACION DE CUENTAS POR PAGAR DESDE EL 01/01/2021 AL 28/02/2022</t>
  </si>
  <si>
    <t>RELACION DE CUENTAS POR PAGAR DESDE EL 01/01/2021 AL 31/03/2022</t>
  </si>
  <si>
    <t>RELACION DE CUENTAS POR PAGAR DESDE EL 01/01/2021 AL 30/04/2022</t>
  </si>
  <si>
    <t>B1500000438</t>
  </si>
  <si>
    <t>SERVIS PARTES AURORA</t>
  </si>
  <si>
    <t>REPUESTOS</t>
  </si>
  <si>
    <t>B1500038336</t>
  </si>
  <si>
    <t>SIGMA PETROLEUM</t>
  </si>
  <si>
    <t>COMBUSTIBLE</t>
  </si>
  <si>
    <t>INVERSIONES OLA SUPREMA</t>
  </si>
  <si>
    <t>ADQ. MESA DE RECEPCION SECRETARIAL</t>
  </si>
  <si>
    <t>RELACION DE CUENTAS POR PAGAR DESDE EL 01/01/2021 AL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</si>
</sst>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5" xfId="0" applyFont="1" applyBorder="1"/>
    <xf numFmtId="43" fontId="5" fillId="0" borderId="1" xfId="0" applyNumberFormat="1" applyFont="1" applyBorder="1"/>
    <xf numFmtId="0" fontId="7" fillId="0" borderId="6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43" fontId="2" fillId="0" borderId="0" xfId="1" applyFont="1"/>
    <xf numFmtId="43" fontId="8" fillId="0" borderId="0" xfId="1" applyFont="1"/>
    <xf numFmtId="0" fontId="6" fillId="0" borderId="7" xfId="0" applyFont="1" applyBorder="1"/>
    <xf numFmtId="0" fontId="3" fillId="0" borderId="8" xfId="0" applyFont="1" applyBorder="1"/>
    <xf numFmtId="43" fontId="5" fillId="0" borderId="9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Fill="1" applyBorder="1"/>
    <xf numFmtId="0" fontId="8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vertical="center"/>
    </xf>
    <xf numFmtId="14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3" fontId="6" fillId="0" borderId="9" xfId="1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43" fontId="2" fillId="0" borderId="1" xfId="0" applyNumberFormat="1" applyFont="1" applyBorder="1"/>
    <xf numFmtId="14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0" fillId="0" borderId="2" xfId="0" applyNumberFormat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horizontal="center" vertical="center"/>
    </xf>
    <xf numFmtId="43" fontId="0" fillId="0" borderId="1" xfId="1" applyFont="1" applyBorder="1"/>
    <xf numFmtId="43" fontId="0" fillId="0" borderId="3" xfId="1" applyFont="1" applyBorder="1"/>
    <xf numFmtId="43" fontId="2" fillId="0" borderId="1" xfId="1" applyFont="1" applyBorder="1"/>
    <xf numFmtId="0" fontId="0" fillId="0" borderId="2" xfId="0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3" fontId="2" fillId="0" borderId="9" xfId="0" applyNumberFormat="1" applyFont="1" applyBorder="1"/>
    <xf numFmtId="14" fontId="3" fillId="0" borderId="2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Border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285751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266701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6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266701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6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266701</xdr:colOff>
      <xdr:row>3</xdr:row>
      <xdr:rowOff>47625</xdr:rowOff>
    </xdr:to>
    <xdr:pic>
      <xdr:nvPicPr>
        <xdr:cNvPr id="3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6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371476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6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266701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1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28575</xdr:rowOff>
    </xdr:from>
    <xdr:to>
      <xdr:col>4</xdr:col>
      <xdr:colOff>514351</xdr:colOff>
      <xdr:row>3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28575</xdr:rowOff>
    </xdr:from>
    <xdr:to>
      <xdr:col>4</xdr:col>
      <xdr:colOff>514351</xdr:colOff>
      <xdr:row>3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28575</xdr:rowOff>
    </xdr:from>
    <xdr:to>
      <xdr:col>4</xdr:col>
      <xdr:colOff>514351</xdr:colOff>
      <xdr:row>3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6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228601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438151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0</xdr:row>
      <xdr:rowOff>28575</xdr:rowOff>
    </xdr:from>
    <xdr:to>
      <xdr:col>4</xdr:col>
      <xdr:colOff>438151</xdr:colOff>
      <xdr:row>3</xdr:row>
      <xdr:rowOff>57150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171451</xdr:colOff>
      <xdr:row>1</xdr:row>
      <xdr:rowOff>28575</xdr:rowOff>
    </xdr:from>
    <xdr:to>
      <xdr:col>4</xdr:col>
      <xdr:colOff>514351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1</xdr:row>
      <xdr:rowOff>28575</xdr:rowOff>
    </xdr:from>
    <xdr:to>
      <xdr:col>4</xdr:col>
      <xdr:colOff>590551</xdr:colOff>
      <xdr:row>4</xdr:row>
      <xdr:rowOff>57150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247651</xdr:colOff>
      <xdr:row>29</xdr:row>
      <xdr:rowOff>28575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28575</xdr:rowOff>
    </xdr:from>
    <xdr:ext cx="1866900" cy="600075"/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663892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200026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28575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28575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28575</xdr:rowOff>
    </xdr:from>
    <xdr:ext cx="1866900" cy="600075"/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</xdr:row>
      <xdr:rowOff>28575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247651</xdr:colOff>
      <xdr:row>1</xdr:row>
      <xdr:rowOff>76200</xdr:rowOff>
    </xdr:from>
    <xdr:ext cx="1866900" cy="600075"/>
    <xdr:pic>
      <xdr:nvPicPr>
        <xdr:cNvPr id="4" name="Imagen 3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6670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0</xdr:row>
      <xdr:rowOff>28575</xdr:rowOff>
    </xdr:from>
    <xdr:ext cx="1866900" cy="600075"/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190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19</xdr:row>
      <xdr:rowOff>28575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314326</xdr:colOff>
      <xdr:row>1</xdr:row>
      <xdr:rowOff>9525</xdr:rowOff>
    </xdr:from>
    <xdr:ext cx="1685924" cy="600075"/>
    <xdr:pic>
      <xdr:nvPicPr>
        <xdr:cNvPr id="5" name="Imagen 4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6" y="200025"/>
          <a:ext cx="1685924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0</xdr:row>
      <xdr:rowOff>28575</xdr:rowOff>
    </xdr:from>
    <xdr:ext cx="1866900" cy="600075"/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247651</xdr:colOff>
      <xdr:row>0</xdr:row>
      <xdr:rowOff>28575</xdr:rowOff>
    </xdr:from>
    <xdr:ext cx="1866900" cy="600075"/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1" y="2857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819151</xdr:colOff>
      <xdr:row>0</xdr:row>
      <xdr:rowOff>19050</xdr:rowOff>
    </xdr:from>
    <xdr:ext cx="1866900" cy="600075"/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1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819151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1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276226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4A449064-202F-4AEA-8DC5-131D5C843DE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819151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1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6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866776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6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295276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89B30365-3C55-438A-A152-300E87DC264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5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247651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97186AD4-B72E-4AC8-8AE5-CB50A782CCC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5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342901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E4D05D2E-242F-4D16-8780-B813D03F3FB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342901</xdr:colOff>
      <xdr:row>3</xdr:row>
      <xdr:rowOff>47625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F29E22B2-5586-4A0F-B43B-A721C5D7EFD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1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19050</xdr:rowOff>
    </xdr:from>
    <xdr:to>
      <xdr:col>5</xdr:col>
      <xdr:colOff>323851</xdr:colOff>
      <xdr:row>3</xdr:row>
      <xdr:rowOff>47625</xdr:rowOff>
    </xdr:to>
    <xdr:pic>
      <xdr:nvPicPr>
        <xdr:cNvPr id="2" name="Imagen 1" descr="Logo SEFA">
          <a:extLst>
            <a:ext uri="{FF2B5EF4-FFF2-40B4-BE49-F238E27FC236}">
              <a16:creationId xmlns:a16="http://schemas.microsoft.com/office/drawing/2014/main" id="{0C7FE46D-9063-4C5E-9430-300F868342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6" y="19050"/>
          <a:ext cx="18288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4"/>
  <sheetViews>
    <sheetView topLeftCell="A35" workbookViewId="0">
      <selection activeCell="C9" sqref="C9"/>
    </sheetView>
  </sheetViews>
  <sheetFormatPr baseColWidth="10" defaultRowHeight="15" x14ac:dyDescent="0.25"/>
  <cols>
    <col min="1" max="1" width="10.42578125" customWidth="1"/>
    <col min="2" max="2" width="10.140625" customWidth="1"/>
    <col min="5" max="6" width="10.5703125" customWidth="1"/>
    <col min="7" max="7" width="12.140625" customWidth="1"/>
    <col min="8" max="8" width="12.42578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2</v>
      </c>
      <c r="B6" s="76"/>
      <c r="C6" s="76"/>
      <c r="D6" s="76"/>
      <c r="E6" s="76"/>
      <c r="F6" s="76"/>
      <c r="G6" s="76"/>
      <c r="H6" s="76"/>
    </row>
    <row r="7" spans="1:8" ht="15.75" thickBot="1" x14ac:dyDescent="0.3"/>
    <row r="8" spans="1:8" ht="30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5" t="s">
        <v>3</v>
      </c>
    </row>
    <row r="9" spans="1:8" ht="24" x14ac:dyDescent="0.25">
      <c r="A9" s="3" t="s">
        <v>12</v>
      </c>
      <c r="B9" s="6">
        <v>43350</v>
      </c>
      <c r="C9" s="2" t="s">
        <v>13</v>
      </c>
      <c r="D9" s="2" t="s">
        <v>79</v>
      </c>
      <c r="E9" s="3" t="s">
        <v>14</v>
      </c>
      <c r="F9" s="4">
        <v>101479.39</v>
      </c>
      <c r="G9" s="6">
        <v>43451</v>
      </c>
      <c r="H9" s="9"/>
    </row>
    <row r="10" spans="1:8" ht="24" x14ac:dyDescent="0.25">
      <c r="A10" s="3" t="s">
        <v>11</v>
      </c>
      <c r="B10" s="6">
        <v>43363</v>
      </c>
      <c r="C10" s="2" t="s">
        <v>13</v>
      </c>
      <c r="D10" s="2" t="s">
        <v>79</v>
      </c>
      <c r="E10" s="3" t="s">
        <v>14</v>
      </c>
      <c r="F10" s="4">
        <v>215198.3</v>
      </c>
      <c r="G10" s="6">
        <v>43454</v>
      </c>
      <c r="H10" s="9"/>
    </row>
    <row r="11" spans="1:8" ht="24" x14ac:dyDescent="0.25">
      <c r="A11" s="3" t="s">
        <v>11</v>
      </c>
      <c r="B11" s="6">
        <v>43355</v>
      </c>
      <c r="C11" s="2" t="s">
        <v>13</v>
      </c>
      <c r="D11" s="3" t="s">
        <v>80</v>
      </c>
      <c r="E11" s="3" t="s">
        <v>14</v>
      </c>
      <c r="F11" s="4">
        <v>31108.67</v>
      </c>
      <c r="G11" s="6">
        <v>43446</v>
      </c>
      <c r="H11" s="9"/>
    </row>
    <row r="12" spans="1:8" ht="24" x14ac:dyDescent="0.25">
      <c r="A12" s="3" t="s">
        <v>11</v>
      </c>
      <c r="B12" s="6">
        <v>43356</v>
      </c>
      <c r="C12" s="2" t="s">
        <v>13</v>
      </c>
      <c r="D12" s="3" t="s">
        <v>81</v>
      </c>
      <c r="E12" s="3" t="s">
        <v>14</v>
      </c>
      <c r="F12" s="4">
        <v>168150</v>
      </c>
      <c r="G12" s="6">
        <v>43447</v>
      </c>
      <c r="H12" s="9"/>
    </row>
    <row r="13" spans="1:8" x14ac:dyDescent="0.25">
      <c r="A13" s="3" t="s">
        <v>15</v>
      </c>
      <c r="B13" s="6">
        <v>43369</v>
      </c>
      <c r="C13" s="5" t="s">
        <v>16</v>
      </c>
      <c r="D13" s="3" t="s">
        <v>82</v>
      </c>
      <c r="E13" s="3" t="s">
        <v>17</v>
      </c>
      <c r="F13" s="4">
        <v>83826.679999999993</v>
      </c>
      <c r="G13" s="6">
        <v>43460</v>
      </c>
      <c r="H13" s="9"/>
    </row>
    <row r="14" spans="1:8" x14ac:dyDescent="0.25">
      <c r="A14" s="3" t="s">
        <v>18</v>
      </c>
      <c r="B14" s="6">
        <v>43369</v>
      </c>
      <c r="C14" s="5" t="s">
        <v>16</v>
      </c>
      <c r="D14" s="3" t="s">
        <v>82</v>
      </c>
      <c r="E14" s="3" t="s">
        <v>17</v>
      </c>
      <c r="F14" s="4">
        <v>97999.48</v>
      </c>
      <c r="G14" s="6">
        <v>43460</v>
      </c>
      <c r="H14" s="9"/>
    </row>
    <row r="15" spans="1:8" x14ac:dyDescent="0.25">
      <c r="A15" s="3" t="s">
        <v>19</v>
      </c>
      <c r="B15" s="6">
        <v>43354</v>
      </c>
      <c r="C15" s="5" t="s">
        <v>16</v>
      </c>
      <c r="D15" s="3" t="s">
        <v>82</v>
      </c>
      <c r="E15" s="3" t="s">
        <v>17</v>
      </c>
      <c r="F15" s="4">
        <v>94650.68</v>
      </c>
      <c r="G15" s="6">
        <v>43445</v>
      </c>
      <c r="H15" s="9"/>
    </row>
    <row r="16" spans="1:8" x14ac:dyDescent="0.25">
      <c r="A16" s="3" t="s">
        <v>20</v>
      </c>
      <c r="B16" s="6">
        <v>43354</v>
      </c>
      <c r="C16" s="5" t="s">
        <v>16</v>
      </c>
      <c r="D16" s="3" t="s">
        <v>82</v>
      </c>
      <c r="E16" s="3" t="s">
        <v>17</v>
      </c>
      <c r="F16" s="4">
        <v>124519</v>
      </c>
      <c r="G16" s="6">
        <v>43445</v>
      </c>
      <c r="H16" s="9"/>
    </row>
    <row r="17" spans="1:8" ht="24" x14ac:dyDescent="0.25">
      <c r="A17" s="3" t="s">
        <v>21</v>
      </c>
      <c r="B17" s="6">
        <v>43353</v>
      </c>
      <c r="C17" s="2" t="s">
        <v>101</v>
      </c>
      <c r="D17" s="2" t="s">
        <v>83</v>
      </c>
      <c r="E17" s="3" t="s">
        <v>22</v>
      </c>
      <c r="F17" s="4">
        <v>57099.02</v>
      </c>
      <c r="G17" s="6">
        <v>43444</v>
      </c>
      <c r="H17" s="9"/>
    </row>
    <row r="18" spans="1:8" ht="24" x14ac:dyDescent="0.25">
      <c r="A18" s="3" t="s">
        <v>23</v>
      </c>
      <c r="B18" s="6">
        <v>43364</v>
      </c>
      <c r="C18" s="2" t="s">
        <v>100</v>
      </c>
      <c r="D18" s="3" t="s">
        <v>80</v>
      </c>
      <c r="E18" s="3" t="s">
        <v>14</v>
      </c>
      <c r="F18" s="4">
        <v>70935.7</v>
      </c>
      <c r="G18" s="6">
        <v>43455</v>
      </c>
      <c r="H18" s="9"/>
    </row>
    <row r="19" spans="1:8" ht="24" x14ac:dyDescent="0.25">
      <c r="A19" s="3" t="s">
        <v>24</v>
      </c>
      <c r="B19" s="6">
        <v>43347</v>
      </c>
      <c r="C19" s="2" t="s">
        <v>100</v>
      </c>
      <c r="D19" s="2" t="s">
        <v>79</v>
      </c>
      <c r="E19" s="3" t="s">
        <v>14</v>
      </c>
      <c r="F19" s="4">
        <v>96878</v>
      </c>
      <c r="G19" s="6">
        <v>43438</v>
      </c>
      <c r="H19" s="9"/>
    </row>
    <row r="20" spans="1:8" ht="24" x14ac:dyDescent="0.25">
      <c r="A20" s="3" t="s">
        <v>25</v>
      </c>
      <c r="B20" s="6">
        <v>43356</v>
      </c>
      <c r="C20" s="2" t="s">
        <v>26</v>
      </c>
      <c r="D20" s="7" t="s">
        <v>84</v>
      </c>
      <c r="E20" s="3" t="s">
        <v>31</v>
      </c>
      <c r="F20" s="4">
        <v>797294.53</v>
      </c>
      <c r="G20" s="6">
        <v>43447</v>
      </c>
      <c r="H20" s="9"/>
    </row>
    <row r="21" spans="1:8" ht="24" x14ac:dyDescent="0.25">
      <c r="A21" s="3" t="s">
        <v>27</v>
      </c>
      <c r="B21" s="6">
        <v>43361</v>
      </c>
      <c r="C21" s="2" t="s">
        <v>26</v>
      </c>
      <c r="D21" s="2" t="s">
        <v>85</v>
      </c>
      <c r="E21" s="3" t="s">
        <v>48</v>
      </c>
      <c r="F21" s="4">
        <v>30075.84</v>
      </c>
      <c r="G21" s="6">
        <v>43452</v>
      </c>
      <c r="H21" s="9"/>
    </row>
    <row r="22" spans="1:8" ht="24" x14ac:dyDescent="0.25">
      <c r="A22" s="3" t="s">
        <v>53</v>
      </c>
      <c r="B22" s="6">
        <v>43371</v>
      </c>
      <c r="C22" s="2" t="s">
        <v>26</v>
      </c>
      <c r="D22" s="2" t="s">
        <v>54</v>
      </c>
      <c r="E22" s="3" t="s">
        <v>55</v>
      </c>
      <c r="F22" s="4">
        <v>53100</v>
      </c>
      <c r="G22" s="6">
        <v>43462</v>
      </c>
      <c r="H22" s="9"/>
    </row>
    <row r="23" spans="1:8" ht="24" x14ac:dyDescent="0.25">
      <c r="A23" s="3" t="s">
        <v>28</v>
      </c>
      <c r="B23" s="6">
        <v>43360</v>
      </c>
      <c r="C23" s="2" t="s">
        <v>26</v>
      </c>
      <c r="D23" s="2" t="s">
        <v>86</v>
      </c>
      <c r="E23" s="3" t="s">
        <v>29</v>
      </c>
      <c r="F23" s="4">
        <v>108002.9</v>
      </c>
      <c r="G23" s="6">
        <v>43451</v>
      </c>
      <c r="H23" s="9"/>
    </row>
    <row r="24" spans="1:8" ht="24" x14ac:dyDescent="0.25">
      <c r="A24" s="2" t="s">
        <v>72</v>
      </c>
      <c r="B24" s="6">
        <v>42821</v>
      </c>
      <c r="C24" s="2" t="s">
        <v>73</v>
      </c>
      <c r="D24" s="2" t="s">
        <v>87</v>
      </c>
      <c r="E24" s="3" t="s">
        <v>49</v>
      </c>
      <c r="F24" s="4">
        <v>9440</v>
      </c>
      <c r="G24" s="6">
        <v>42943</v>
      </c>
      <c r="H24" s="9"/>
    </row>
    <row r="25" spans="1:8" ht="27.75" customHeight="1" x14ac:dyDescent="0.25">
      <c r="A25" s="3" t="s">
        <v>62</v>
      </c>
      <c r="B25" s="6">
        <v>43368</v>
      </c>
      <c r="C25" s="2" t="s">
        <v>60</v>
      </c>
      <c r="D25" s="2" t="s">
        <v>77</v>
      </c>
      <c r="E25" s="3" t="s">
        <v>63</v>
      </c>
      <c r="F25" s="4">
        <v>18880</v>
      </c>
      <c r="G25" s="6">
        <v>43459</v>
      </c>
      <c r="H25" s="9"/>
    </row>
    <row r="26" spans="1:8" ht="24" x14ac:dyDescent="0.25">
      <c r="A26" s="3" t="s">
        <v>59</v>
      </c>
      <c r="B26" s="6">
        <v>43368</v>
      </c>
      <c r="C26" s="2" t="s">
        <v>60</v>
      </c>
      <c r="D26" s="2" t="s">
        <v>78</v>
      </c>
      <c r="E26" s="2" t="s">
        <v>61</v>
      </c>
      <c r="F26" s="4">
        <v>119779.26</v>
      </c>
      <c r="G26" s="6">
        <v>43459</v>
      </c>
      <c r="H26" s="9"/>
    </row>
    <row r="27" spans="1:8" ht="26.25" customHeight="1" x14ac:dyDescent="0.25">
      <c r="A27" s="3" t="s">
        <v>30</v>
      </c>
      <c r="B27" s="6">
        <v>43363</v>
      </c>
      <c r="C27" s="2" t="s">
        <v>99</v>
      </c>
      <c r="D27" s="2" t="s">
        <v>88</v>
      </c>
      <c r="E27" s="3" t="s">
        <v>31</v>
      </c>
      <c r="F27" s="4">
        <v>8500</v>
      </c>
      <c r="G27" s="6">
        <v>43454</v>
      </c>
      <c r="H27" s="9"/>
    </row>
    <row r="28" spans="1:8" ht="25.5" customHeight="1" x14ac:dyDescent="0.25">
      <c r="A28" s="2" t="s">
        <v>32</v>
      </c>
      <c r="B28" s="8">
        <v>43365</v>
      </c>
      <c r="C28" s="2" t="s">
        <v>99</v>
      </c>
      <c r="D28" s="2" t="s">
        <v>88</v>
      </c>
      <c r="E28" s="3" t="s">
        <v>31</v>
      </c>
      <c r="F28" s="4">
        <v>9500</v>
      </c>
      <c r="G28" s="6">
        <v>43456</v>
      </c>
      <c r="H28" s="9"/>
    </row>
    <row r="29" spans="1:8" ht="26.25" customHeight="1" x14ac:dyDescent="0.25">
      <c r="A29" s="3" t="s">
        <v>33</v>
      </c>
      <c r="B29" s="6">
        <v>43353</v>
      </c>
      <c r="C29" s="2" t="s">
        <v>99</v>
      </c>
      <c r="D29" s="2" t="s">
        <v>88</v>
      </c>
      <c r="E29" s="3" t="s">
        <v>31</v>
      </c>
      <c r="F29" s="4">
        <v>17000</v>
      </c>
      <c r="G29" s="6">
        <v>43444</v>
      </c>
      <c r="H29" s="9"/>
    </row>
    <row r="30" spans="1:8" ht="26.25" customHeight="1" x14ac:dyDescent="0.25">
      <c r="A30" s="3" t="s">
        <v>65</v>
      </c>
      <c r="B30" s="6">
        <v>43372</v>
      </c>
      <c r="C30" s="2" t="s">
        <v>99</v>
      </c>
      <c r="D30" s="2" t="s">
        <v>66</v>
      </c>
      <c r="E30" s="3" t="s">
        <v>31</v>
      </c>
      <c r="F30" s="4">
        <v>17000</v>
      </c>
      <c r="G30" s="6">
        <v>43463</v>
      </c>
      <c r="H30" s="9"/>
    </row>
    <row r="31" spans="1:8" ht="26.25" customHeight="1" x14ac:dyDescent="0.25">
      <c r="A31" s="3" t="s">
        <v>64</v>
      </c>
      <c r="B31" s="6">
        <v>43372</v>
      </c>
      <c r="C31" s="2" t="s">
        <v>99</v>
      </c>
      <c r="D31" s="2" t="s">
        <v>88</v>
      </c>
      <c r="E31" s="3" t="s">
        <v>31</v>
      </c>
      <c r="F31" s="4">
        <v>12000</v>
      </c>
      <c r="G31" s="6">
        <v>43463</v>
      </c>
      <c r="H31" s="9"/>
    </row>
    <row r="32" spans="1:8" ht="27" customHeight="1" x14ac:dyDescent="0.25">
      <c r="A32" s="3" t="s">
        <v>34</v>
      </c>
      <c r="B32" s="6">
        <v>43353</v>
      </c>
      <c r="C32" s="2" t="s">
        <v>99</v>
      </c>
      <c r="D32" s="2" t="s">
        <v>88</v>
      </c>
      <c r="E32" s="3" t="s">
        <v>31</v>
      </c>
      <c r="F32" s="4">
        <v>34000</v>
      </c>
      <c r="G32" s="6">
        <v>43444</v>
      </c>
      <c r="H32" s="9"/>
    </row>
    <row r="33" spans="1:8" ht="29.25" customHeight="1" x14ac:dyDescent="0.25">
      <c r="A33" s="3" t="s">
        <v>35</v>
      </c>
      <c r="B33" s="6">
        <v>43363</v>
      </c>
      <c r="C33" s="2" t="s">
        <v>99</v>
      </c>
      <c r="D33" s="2" t="s">
        <v>88</v>
      </c>
      <c r="E33" s="3" t="s">
        <v>31</v>
      </c>
      <c r="F33" s="4">
        <v>34000</v>
      </c>
      <c r="G33" s="6">
        <v>43454</v>
      </c>
      <c r="H33" s="9"/>
    </row>
    <row r="34" spans="1:8" ht="29.25" customHeight="1" x14ac:dyDescent="0.25">
      <c r="A34" s="3" t="s">
        <v>43</v>
      </c>
      <c r="B34" s="6">
        <v>43369</v>
      </c>
      <c r="C34" s="7" t="s">
        <v>98</v>
      </c>
      <c r="D34" s="2" t="s">
        <v>89</v>
      </c>
      <c r="E34" s="3" t="s">
        <v>37</v>
      </c>
      <c r="F34" s="4">
        <v>87581.55</v>
      </c>
      <c r="G34" s="6">
        <v>43460</v>
      </c>
      <c r="H34" s="9"/>
    </row>
    <row r="35" spans="1:8" ht="29.25" customHeight="1" x14ac:dyDescent="0.25">
      <c r="A35" s="3" t="s">
        <v>24</v>
      </c>
      <c r="B35" s="6">
        <v>43361</v>
      </c>
      <c r="C35" s="7" t="s">
        <v>98</v>
      </c>
      <c r="D35" s="2" t="s">
        <v>89</v>
      </c>
      <c r="E35" s="2" t="s">
        <v>52</v>
      </c>
      <c r="F35" s="4">
        <v>505419.91</v>
      </c>
      <c r="G35" s="6">
        <v>43452</v>
      </c>
      <c r="H35" s="9"/>
    </row>
    <row r="36" spans="1:8" ht="29.25" customHeight="1" x14ac:dyDescent="0.25">
      <c r="A36" s="3" t="s">
        <v>23</v>
      </c>
      <c r="B36" s="6">
        <v>43372</v>
      </c>
      <c r="C36" s="7" t="s">
        <v>98</v>
      </c>
      <c r="D36" s="2" t="s">
        <v>90</v>
      </c>
      <c r="E36" s="2" t="s">
        <v>51</v>
      </c>
      <c r="F36" s="4">
        <v>99568.4</v>
      </c>
      <c r="G36" s="6">
        <v>43463</v>
      </c>
      <c r="H36" s="9"/>
    </row>
    <row r="37" spans="1:8" ht="28.5" customHeight="1" x14ac:dyDescent="0.25">
      <c r="A37" s="3" t="s">
        <v>36</v>
      </c>
      <c r="B37" s="6">
        <v>43361</v>
      </c>
      <c r="C37" s="7" t="s">
        <v>98</v>
      </c>
      <c r="D37" s="2" t="s">
        <v>91</v>
      </c>
      <c r="E37" s="3" t="s">
        <v>37</v>
      </c>
      <c r="F37" s="4">
        <v>68735</v>
      </c>
      <c r="G37" s="6">
        <v>43452</v>
      </c>
      <c r="H37" s="9"/>
    </row>
    <row r="38" spans="1:8" ht="28.5" customHeight="1" x14ac:dyDescent="0.25">
      <c r="A38" s="2" t="s">
        <v>70</v>
      </c>
      <c r="B38" s="6">
        <v>43038</v>
      </c>
      <c r="C38" s="2" t="s">
        <v>71</v>
      </c>
      <c r="D38" s="2" t="s">
        <v>69</v>
      </c>
      <c r="E38" s="3" t="s">
        <v>68</v>
      </c>
      <c r="F38" s="4">
        <v>77800</v>
      </c>
      <c r="G38" s="6">
        <v>43100</v>
      </c>
      <c r="H38" s="9"/>
    </row>
    <row r="39" spans="1:8" ht="24" x14ac:dyDescent="0.25">
      <c r="A39" s="3" t="s">
        <v>38</v>
      </c>
      <c r="B39" s="6">
        <v>43360</v>
      </c>
      <c r="C39" s="2" t="s">
        <v>97</v>
      </c>
      <c r="D39" s="2" t="s">
        <v>92</v>
      </c>
      <c r="E39" s="3" t="s">
        <v>39</v>
      </c>
      <c r="F39" s="4">
        <v>35400</v>
      </c>
      <c r="G39" s="6">
        <v>43451</v>
      </c>
      <c r="H39" s="9"/>
    </row>
    <row r="40" spans="1:8" ht="24" x14ac:dyDescent="0.25">
      <c r="A40" s="3" t="s">
        <v>40</v>
      </c>
      <c r="B40" s="6">
        <v>43368</v>
      </c>
      <c r="C40" s="3" t="s">
        <v>96</v>
      </c>
      <c r="D40" s="2" t="s">
        <v>93</v>
      </c>
      <c r="E40" s="3" t="s">
        <v>50</v>
      </c>
      <c r="F40" s="4">
        <v>47790</v>
      </c>
      <c r="G40" s="6">
        <v>43459</v>
      </c>
      <c r="H40" s="9"/>
    </row>
    <row r="41" spans="1:8" x14ac:dyDescent="0.25">
      <c r="A41" s="3" t="s">
        <v>56</v>
      </c>
      <c r="B41" s="6">
        <v>43371</v>
      </c>
      <c r="C41" s="3" t="s">
        <v>96</v>
      </c>
      <c r="D41" s="2" t="s">
        <v>57</v>
      </c>
      <c r="E41" s="3" t="s">
        <v>58</v>
      </c>
      <c r="F41" s="4">
        <v>48085</v>
      </c>
      <c r="G41" s="6">
        <v>43462</v>
      </c>
      <c r="H41" s="9"/>
    </row>
    <row r="42" spans="1:8" x14ac:dyDescent="0.25">
      <c r="A42" s="3" t="s">
        <v>41</v>
      </c>
      <c r="B42" s="6">
        <v>43350</v>
      </c>
      <c r="C42" s="3" t="s">
        <v>96</v>
      </c>
      <c r="D42" s="3" t="s">
        <v>42</v>
      </c>
      <c r="E42" s="3" t="s">
        <v>49</v>
      </c>
      <c r="F42" s="4">
        <v>4616.16</v>
      </c>
      <c r="G42" s="6">
        <v>43441</v>
      </c>
      <c r="H42" s="9"/>
    </row>
    <row r="43" spans="1:8" ht="24" x14ac:dyDescent="0.25">
      <c r="A43" s="3" t="s">
        <v>43</v>
      </c>
      <c r="B43" s="6">
        <v>43361</v>
      </c>
      <c r="C43" s="2" t="s">
        <v>95</v>
      </c>
      <c r="D43" s="2" t="s">
        <v>44</v>
      </c>
      <c r="E43" s="3" t="s">
        <v>45</v>
      </c>
      <c r="F43" s="4">
        <v>92040</v>
      </c>
      <c r="G43" s="6">
        <v>43452</v>
      </c>
      <c r="H43" s="9"/>
    </row>
    <row r="44" spans="1:8" ht="24.75" thickBot="1" x14ac:dyDescent="0.3">
      <c r="A44" s="3" t="s">
        <v>46</v>
      </c>
      <c r="B44" s="6">
        <v>43364</v>
      </c>
      <c r="C44" s="10" t="s">
        <v>47</v>
      </c>
      <c r="D44" s="11" t="s">
        <v>94</v>
      </c>
      <c r="E44" s="10" t="s">
        <v>39</v>
      </c>
      <c r="F44" s="16">
        <v>4248</v>
      </c>
      <c r="G44" s="6">
        <v>43455</v>
      </c>
      <c r="H44" s="9"/>
    </row>
    <row r="45" spans="1:8" ht="15.75" thickBot="1" x14ac:dyDescent="0.3">
      <c r="A45" s="1"/>
      <c r="B45" s="1"/>
      <c r="C45" s="12" t="s">
        <v>67</v>
      </c>
      <c r="D45" s="13"/>
      <c r="E45" s="13"/>
      <c r="F45" s="14">
        <f>SUM(F9:F44)</f>
        <v>3481701.4699999997</v>
      </c>
    </row>
    <row r="52" spans="1:8" x14ac:dyDescent="0.25">
      <c r="A52" s="77" t="s">
        <v>76</v>
      </c>
      <c r="B52" s="77"/>
      <c r="C52" s="77"/>
      <c r="D52" s="77"/>
      <c r="E52" s="77"/>
      <c r="F52" s="77"/>
      <c r="G52" s="77"/>
      <c r="H52" s="77"/>
    </row>
    <row r="53" spans="1:8" x14ac:dyDescent="0.25">
      <c r="A53" s="76" t="s">
        <v>75</v>
      </c>
      <c r="B53" s="76"/>
      <c r="C53" s="76"/>
      <c r="D53" s="76"/>
      <c r="E53" s="76"/>
      <c r="F53" s="76"/>
      <c r="G53" s="76"/>
      <c r="H53" s="76"/>
    </row>
    <row r="54" spans="1:8" x14ac:dyDescent="0.25">
      <c r="A54" s="76" t="s">
        <v>74</v>
      </c>
      <c r="B54" s="76"/>
      <c r="C54" s="76"/>
      <c r="D54" s="76"/>
      <c r="E54" s="76"/>
      <c r="F54" s="76"/>
      <c r="G54" s="76"/>
      <c r="H54" s="76"/>
    </row>
  </sheetData>
  <mergeCells count="6">
    <mergeCell ref="A54:H54"/>
    <mergeCell ref="A4:H4"/>
    <mergeCell ref="A5:H5"/>
    <mergeCell ref="A6:H6"/>
    <mergeCell ref="A52:H52"/>
    <mergeCell ref="A53:H53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"/>
  <sheetViews>
    <sheetView topLeftCell="A3" workbookViewId="0">
      <selection sqref="A1:H19"/>
    </sheetView>
  </sheetViews>
  <sheetFormatPr baseColWidth="10" defaultRowHeight="15" x14ac:dyDescent="0.25"/>
  <cols>
    <col min="2" max="2" width="9.28515625" customWidth="1"/>
    <col min="4" max="4" width="10.85546875" customWidth="1"/>
    <col min="5" max="5" width="10.5703125" customWidth="1"/>
    <col min="7" max="7" width="10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196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36" x14ac:dyDescent="0.25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24" x14ac:dyDescent="0.25">
      <c r="A11" s="2">
        <v>6148</v>
      </c>
      <c r="B11" s="6">
        <v>43609</v>
      </c>
      <c r="C11" s="2" t="s">
        <v>194</v>
      </c>
      <c r="D11" s="2" t="s">
        <v>195</v>
      </c>
      <c r="E11" s="3" t="s">
        <v>186</v>
      </c>
      <c r="F11" s="4">
        <v>2936725</v>
      </c>
      <c r="G11" s="6">
        <v>43641</v>
      </c>
      <c r="H11" s="9"/>
    </row>
    <row r="12" spans="1:8" ht="15.75" thickBot="1" x14ac:dyDescent="0.3">
      <c r="C12" s="25" t="s">
        <v>67</v>
      </c>
      <c r="D12" s="26"/>
      <c r="E12" s="26"/>
      <c r="F12" s="27">
        <f>+F10+F9+F11</f>
        <v>3023965</v>
      </c>
    </row>
    <row r="17" spans="1:8" x14ac:dyDescent="0.25">
      <c r="A17" s="77" t="s">
        <v>76</v>
      </c>
      <c r="B17" s="77"/>
      <c r="C17" s="77"/>
      <c r="D17" s="77"/>
      <c r="E17" s="77"/>
      <c r="F17" s="77"/>
      <c r="G17" s="77"/>
      <c r="H17" s="77"/>
    </row>
    <row r="18" spans="1:8" x14ac:dyDescent="0.25">
      <c r="A18" s="76" t="s">
        <v>75</v>
      </c>
      <c r="B18" s="76"/>
      <c r="C18" s="76"/>
      <c r="D18" s="76"/>
      <c r="E18" s="76"/>
      <c r="F18" s="76"/>
      <c r="G18" s="76"/>
      <c r="H18" s="76"/>
    </row>
    <row r="19" spans="1:8" x14ac:dyDescent="0.25">
      <c r="A19" s="76" t="s">
        <v>74</v>
      </c>
      <c r="B19" s="76"/>
      <c r="C19" s="76"/>
      <c r="D19" s="76"/>
      <c r="E19" s="76"/>
      <c r="F19" s="76"/>
      <c r="G19" s="76"/>
      <c r="H19" s="76"/>
    </row>
  </sheetData>
  <mergeCells count="6">
    <mergeCell ref="A19:H19"/>
    <mergeCell ref="A4:H4"/>
    <mergeCell ref="A5:H5"/>
    <mergeCell ref="A6:H6"/>
    <mergeCell ref="A17:H17"/>
    <mergeCell ref="A18:H1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8"/>
  <sheetViews>
    <sheetView topLeftCell="A37" workbookViewId="0">
      <selection activeCell="C11" sqref="C11"/>
    </sheetView>
  </sheetViews>
  <sheetFormatPr baseColWidth="10" defaultRowHeight="15" x14ac:dyDescent="0.25"/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201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32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24" x14ac:dyDescent="0.25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24" x14ac:dyDescent="0.25">
      <c r="A11" s="2">
        <v>12</v>
      </c>
      <c r="B11" s="6">
        <v>43623</v>
      </c>
      <c r="C11" s="2" t="s">
        <v>194</v>
      </c>
      <c r="D11" s="2" t="s">
        <v>261</v>
      </c>
      <c r="E11" s="3" t="s">
        <v>22</v>
      </c>
      <c r="F11" s="4">
        <v>152885.51999999999</v>
      </c>
      <c r="G11" s="6">
        <v>43684</v>
      </c>
      <c r="H11" s="9"/>
    </row>
    <row r="12" spans="1:8" ht="24" x14ac:dyDescent="0.25">
      <c r="A12" s="2">
        <v>13</v>
      </c>
      <c r="B12" s="6">
        <v>43623</v>
      </c>
      <c r="C12" s="2" t="s">
        <v>194</v>
      </c>
      <c r="D12" s="2" t="s">
        <v>80</v>
      </c>
      <c r="E12" s="3" t="s">
        <v>148</v>
      </c>
      <c r="F12" s="4">
        <v>210229.74</v>
      </c>
      <c r="G12" s="6">
        <v>43684</v>
      </c>
      <c r="H12" s="9"/>
    </row>
    <row r="13" spans="1:8" ht="24" x14ac:dyDescent="0.25">
      <c r="A13" s="2">
        <v>6148</v>
      </c>
      <c r="B13" s="6">
        <v>43609</v>
      </c>
      <c r="C13" s="2" t="s">
        <v>194</v>
      </c>
      <c r="D13" s="2" t="s">
        <v>195</v>
      </c>
      <c r="E13" s="3" t="s">
        <v>186</v>
      </c>
      <c r="F13" s="4">
        <v>2936725</v>
      </c>
      <c r="G13" s="6">
        <v>43641</v>
      </c>
      <c r="H13" s="9"/>
    </row>
    <row r="14" spans="1:8" ht="24" x14ac:dyDescent="0.25">
      <c r="A14" s="2" t="s">
        <v>249</v>
      </c>
      <c r="B14" s="6">
        <v>43621</v>
      </c>
      <c r="C14" s="2" t="s">
        <v>198</v>
      </c>
      <c r="D14" s="2" t="s">
        <v>250</v>
      </c>
      <c r="E14" s="3" t="s">
        <v>225</v>
      </c>
      <c r="F14" s="4">
        <v>205509.58</v>
      </c>
      <c r="G14" s="6">
        <v>43682</v>
      </c>
      <c r="H14" s="9"/>
    </row>
    <row r="15" spans="1:8" ht="72" x14ac:dyDescent="0.25">
      <c r="A15" s="2" t="s">
        <v>251</v>
      </c>
      <c r="B15" s="6">
        <v>43622</v>
      </c>
      <c r="C15" s="2" t="s">
        <v>198</v>
      </c>
      <c r="D15" s="2" t="s">
        <v>252</v>
      </c>
      <c r="E15" s="2" t="s">
        <v>253</v>
      </c>
      <c r="F15" s="4">
        <v>458678.98</v>
      </c>
      <c r="G15" s="6" t="s">
        <v>254</v>
      </c>
      <c r="H15" s="9"/>
    </row>
    <row r="16" spans="1:8" ht="24" x14ac:dyDescent="0.25">
      <c r="A16" s="2" t="s">
        <v>197</v>
      </c>
      <c r="B16" s="6">
        <v>43642</v>
      </c>
      <c r="C16" s="2" t="s">
        <v>198</v>
      </c>
      <c r="D16" s="2" t="s">
        <v>199</v>
      </c>
      <c r="E16" s="2" t="s">
        <v>200</v>
      </c>
      <c r="F16" s="4">
        <v>11599.4</v>
      </c>
      <c r="G16" s="6">
        <v>43702</v>
      </c>
      <c r="H16" s="9"/>
    </row>
    <row r="17" spans="1:8" ht="24" x14ac:dyDescent="0.25">
      <c r="A17" s="2" t="s">
        <v>202</v>
      </c>
      <c r="B17" s="6">
        <v>43641</v>
      </c>
      <c r="C17" s="2" t="s">
        <v>203</v>
      </c>
      <c r="D17" s="2" t="s">
        <v>204</v>
      </c>
      <c r="E17" s="3" t="s">
        <v>205</v>
      </c>
      <c r="F17" s="4">
        <v>1857925.93</v>
      </c>
      <c r="G17" s="6">
        <v>43702</v>
      </c>
      <c r="H17" s="9"/>
    </row>
    <row r="18" spans="1:8" ht="24" x14ac:dyDescent="0.25">
      <c r="A18" s="2" t="s">
        <v>206</v>
      </c>
      <c r="B18" s="6">
        <v>43635</v>
      </c>
      <c r="C18" s="2" t="s">
        <v>203</v>
      </c>
      <c r="D18" s="2" t="s">
        <v>199</v>
      </c>
      <c r="E18" s="3" t="s">
        <v>207</v>
      </c>
      <c r="F18" s="4">
        <v>14761.8</v>
      </c>
      <c r="G18" s="6">
        <v>43696</v>
      </c>
      <c r="H18" s="9"/>
    </row>
    <row r="19" spans="1:8" ht="24" x14ac:dyDescent="0.25">
      <c r="A19" s="2" t="s">
        <v>208</v>
      </c>
      <c r="B19" s="6">
        <v>43627</v>
      </c>
      <c r="C19" s="2" t="s">
        <v>209</v>
      </c>
      <c r="D19" s="2" t="s">
        <v>210</v>
      </c>
      <c r="E19" s="3" t="s">
        <v>211</v>
      </c>
      <c r="F19" s="4">
        <v>78536.08</v>
      </c>
      <c r="G19" s="6">
        <v>43688</v>
      </c>
      <c r="H19" s="9"/>
    </row>
    <row r="20" spans="1:8" ht="24" x14ac:dyDescent="0.25">
      <c r="A20" s="2" t="s">
        <v>212</v>
      </c>
      <c r="B20" s="6">
        <v>43626</v>
      </c>
      <c r="C20" s="2" t="s">
        <v>213</v>
      </c>
      <c r="D20" s="2" t="s">
        <v>210</v>
      </c>
      <c r="E20" s="3" t="s">
        <v>211</v>
      </c>
      <c r="F20" s="4">
        <v>70800</v>
      </c>
      <c r="G20" s="6">
        <v>43687</v>
      </c>
      <c r="H20" s="9"/>
    </row>
    <row r="21" spans="1:8" ht="24" x14ac:dyDescent="0.25">
      <c r="A21" s="2">
        <v>100083</v>
      </c>
      <c r="B21" s="6">
        <v>43621</v>
      </c>
      <c r="C21" s="2" t="s">
        <v>215</v>
      </c>
      <c r="D21" s="2" t="s">
        <v>237</v>
      </c>
      <c r="E21" s="3" t="s">
        <v>31</v>
      </c>
      <c r="F21" s="4">
        <v>733370</v>
      </c>
      <c r="G21" s="6">
        <v>43682</v>
      </c>
      <c r="H21" s="9"/>
    </row>
    <row r="22" spans="1:8" ht="24" x14ac:dyDescent="0.25">
      <c r="A22" s="2">
        <v>100082</v>
      </c>
      <c r="B22" s="6">
        <v>43621</v>
      </c>
      <c r="C22" s="2" t="s">
        <v>215</v>
      </c>
      <c r="D22" s="2" t="s">
        <v>226</v>
      </c>
      <c r="E22" s="3" t="s">
        <v>190</v>
      </c>
      <c r="F22" s="4">
        <v>876079.2</v>
      </c>
      <c r="G22" s="6">
        <v>43682</v>
      </c>
      <c r="H22" s="9"/>
    </row>
    <row r="23" spans="1:8" ht="24" x14ac:dyDescent="0.25">
      <c r="A23" s="28">
        <v>100084</v>
      </c>
      <c r="B23" s="29" t="s">
        <v>214</v>
      </c>
      <c r="C23" s="28" t="s">
        <v>215</v>
      </c>
      <c r="D23" s="28" t="s">
        <v>216</v>
      </c>
      <c r="E23" s="30" t="s">
        <v>190</v>
      </c>
      <c r="F23" s="31">
        <v>82600</v>
      </c>
      <c r="G23" s="29">
        <v>43687</v>
      </c>
      <c r="H23" s="9"/>
    </row>
    <row r="24" spans="1:8" ht="24" x14ac:dyDescent="0.25">
      <c r="A24" s="2" t="s">
        <v>217</v>
      </c>
      <c r="B24" s="6">
        <v>43619</v>
      </c>
      <c r="C24" s="2" t="s">
        <v>218</v>
      </c>
      <c r="D24" s="2" t="s">
        <v>219</v>
      </c>
      <c r="E24" s="3" t="s">
        <v>148</v>
      </c>
      <c r="F24" s="4">
        <v>65000.01</v>
      </c>
      <c r="G24" s="6">
        <v>43680</v>
      </c>
      <c r="H24" s="9"/>
    </row>
    <row r="25" spans="1:8" ht="24" x14ac:dyDescent="0.25">
      <c r="A25" s="2" t="s">
        <v>257</v>
      </c>
      <c r="B25" s="6">
        <v>43621</v>
      </c>
      <c r="C25" s="2" t="s">
        <v>16</v>
      </c>
      <c r="D25" s="2" t="s">
        <v>258</v>
      </c>
      <c r="E25" s="3" t="s">
        <v>222</v>
      </c>
      <c r="F25" s="4">
        <v>59495.24</v>
      </c>
      <c r="G25" s="6">
        <v>43621</v>
      </c>
      <c r="H25" s="9"/>
    </row>
    <row r="26" spans="1:8" ht="24" x14ac:dyDescent="0.25">
      <c r="A26" s="2" t="s">
        <v>220</v>
      </c>
      <c r="B26" s="6">
        <v>43630</v>
      </c>
      <c r="C26" s="2" t="s">
        <v>16</v>
      </c>
      <c r="D26" s="2" t="s">
        <v>221</v>
      </c>
      <c r="E26" s="3" t="s">
        <v>222</v>
      </c>
      <c r="F26" s="4">
        <v>179232.56</v>
      </c>
      <c r="G26" s="6">
        <v>43691</v>
      </c>
      <c r="H26" s="9"/>
    </row>
    <row r="27" spans="1:8" ht="24" x14ac:dyDescent="0.25">
      <c r="A27" s="2" t="s">
        <v>34</v>
      </c>
      <c r="B27" s="6">
        <v>43627</v>
      </c>
      <c r="C27" s="2" t="s">
        <v>223</v>
      </c>
      <c r="D27" s="2" t="s">
        <v>224</v>
      </c>
      <c r="E27" s="3" t="s">
        <v>225</v>
      </c>
      <c r="F27" s="4">
        <v>16364.24</v>
      </c>
      <c r="G27" s="6">
        <v>43688</v>
      </c>
      <c r="H27" s="9"/>
    </row>
    <row r="28" spans="1:8" ht="24" x14ac:dyDescent="0.25">
      <c r="A28" s="2" t="s">
        <v>259</v>
      </c>
      <c r="B28" s="6">
        <v>43622</v>
      </c>
      <c r="C28" s="2" t="s">
        <v>260</v>
      </c>
      <c r="D28" s="2" t="s">
        <v>226</v>
      </c>
      <c r="E28" s="3" t="s">
        <v>190</v>
      </c>
      <c r="F28" s="4">
        <v>613110.30000000005</v>
      </c>
      <c r="G28" s="6">
        <v>43683</v>
      </c>
      <c r="H28" s="9"/>
    </row>
    <row r="29" spans="1:8" ht="24" x14ac:dyDescent="0.25">
      <c r="A29" s="2" t="s">
        <v>227</v>
      </c>
      <c r="B29" s="6">
        <v>43622</v>
      </c>
      <c r="C29" s="2" t="s">
        <v>228</v>
      </c>
      <c r="D29" s="2" t="s">
        <v>229</v>
      </c>
      <c r="E29" s="3" t="s">
        <v>186</v>
      </c>
      <c r="F29" s="4">
        <v>649000</v>
      </c>
      <c r="G29" s="6">
        <v>43683</v>
      </c>
      <c r="H29" s="9"/>
    </row>
    <row r="30" spans="1:8" ht="24" x14ac:dyDescent="0.25">
      <c r="A30" s="2" t="s">
        <v>208</v>
      </c>
      <c r="B30" s="6">
        <v>43621</v>
      </c>
      <c r="C30" s="2" t="s">
        <v>230</v>
      </c>
      <c r="D30" s="2" t="s">
        <v>231</v>
      </c>
      <c r="E30" s="3" t="s">
        <v>31</v>
      </c>
      <c r="F30" s="4">
        <v>109499.99</v>
      </c>
      <c r="G30" s="6">
        <v>43682</v>
      </c>
      <c r="H30" s="9"/>
    </row>
    <row r="31" spans="1:8" ht="24" x14ac:dyDescent="0.25">
      <c r="A31" s="2" t="s">
        <v>232</v>
      </c>
      <c r="B31" s="6">
        <v>43621</v>
      </c>
      <c r="C31" s="2" t="s">
        <v>233</v>
      </c>
      <c r="D31" s="2" t="s">
        <v>234</v>
      </c>
      <c r="E31" s="3" t="s">
        <v>49</v>
      </c>
      <c r="F31" s="4">
        <v>9912</v>
      </c>
      <c r="G31" s="6">
        <v>43621</v>
      </c>
      <c r="H31" s="9"/>
    </row>
    <row r="32" spans="1:8" ht="24" x14ac:dyDescent="0.25">
      <c r="A32" s="2">
        <v>10092</v>
      </c>
      <c r="B32" s="6">
        <v>43623</v>
      </c>
      <c r="C32" s="2" t="s">
        <v>235</v>
      </c>
      <c r="D32" s="2" t="s">
        <v>226</v>
      </c>
      <c r="E32" s="3" t="s">
        <v>190</v>
      </c>
      <c r="F32" s="4">
        <v>763052.9</v>
      </c>
      <c r="G32" s="6">
        <v>43684</v>
      </c>
      <c r="H32" s="9"/>
    </row>
    <row r="33" spans="1:8" ht="24" x14ac:dyDescent="0.25">
      <c r="A33" s="2">
        <v>10094</v>
      </c>
      <c r="B33" s="6">
        <v>43623</v>
      </c>
      <c r="C33" s="2" t="s">
        <v>235</v>
      </c>
      <c r="D33" s="2" t="s">
        <v>248</v>
      </c>
      <c r="E33" s="3" t="s">
        <v>148</v>
      </c>
      <c r="F33" s="4">
        <v>1028141.36</v>
      </c>
      <c r="G33" s="6">
        <v>43623</v>
      </c>
      <c r="H33" s="9"/>
    </row>
    <row r="34" spans="1:8" ht="24" x14ac:dyDescent="0.25">
      <c r="A34" s="2">
        <v>10093</v>
      </c>
      <c r="B34" s="6">
        <v>43623</v>
      </c>
      <c r="C34" s="2" t="s">
        <v>235</v>
      </c>
      <c r="D34" s="2" t="s">
        <v>226</v>
      </c>
      <c r="E34" s="3" t="s">
        <v>190</v>
      </c>
      <c r="F34" s="4">
        <v>265500</v>
      </c>
      <c r="G34" s="6">
        <v>43684</v>
      </c>
      <c r="H34" s="9"/>
    </row>
    <row r="35" spans="1:8" ht="24" x14ac:dyDescent="0.25">
      <c r="A35" s="2">
        <v>10091</v>
      </c>
      <c r="B35" s="6">
        <v>43622</v>
      </c>
      <c r="C35" s="2" t="s">
        <v>235</v>
      </c>
      <c r="D35" s="2" t="s">
        <v>236</v>
      </c>
      <c r="E35" s="3" t="s">
        <v>186</v>
      </c>
      <c r="F35" s="4">
        <v>576537.14</v>
      </c>
      <c r="G35" s="6">
        <v>43652</v>
      </c>
      <c r="H35" s="9"/>
    </row>
    <row r="36" spans="1:8" ht="48" x14ac:dyDescent="0.25">
      <c r="A36" s="2" t="s">
        <v>238</v>
      </c>
      <c r="B36" s="6">
        <v>43565</v>
      </c>
      <c r="C36" s="2" t="s">
        <v>239</v>
      </c>
      <c r="D36" s="2" t="s">
        <v>204</v>
      </c>
      <c r="E36" s="2" t="s">
        <v>240</v>
      </c>
      <c r="F36" s="4">
        <v>408330.74</v>
      </c>
      <c r="G36" s="6">
        <v>43687</v>
      </c>
      <c r="H36" s="9"/>
    </row>
    <row r="37" spans="1:8" ht="60" x14ac:dyDescent="0.25">
      <c r="A37" s="2" t="s">
        <v>30</v>
      </c>
      <c r="B37" s="6">
        <v>43622</v>
      </c>
      <c r="C37" s="2" t="s">
        <v>241</v>
      </c>
      <c r="D37" s="2" t="s">
        <v>242</v>
      </c>
      <c r="E37" s="2" t="s">
        <v>243</v>
      </c>
      <c r="F37" s="4">
        <v>1019373.68</v>
      </c>
      <c r="G37" s="6">
        <v>43683</v>
      </c>
      <c r="H37" s="9"/>
    </row>
    <row r="38" spans="1:8" ht="36" x14ac:dyDescent="0.25">
      <c r="A38" s="2">
        <v>100081</v>
      </c>
      <c r="B38" s="6">
        <v>43621</v>
      </c>
      <c r="C38" s="2" t="s">
        <v>241</v>
      </c>
      <c r="D38" s="2" t="s">
        <v>244</v>
      </c>
      <c r="E38" s="2" t="s">
        <v>245</v>
      </c>
      <c r="F38" s="4">
        <v>162910.79999999999</v>
      </c>
      <c r="G38" s="6">
        <v>43682</v>
      </c>
      <c r="H38" s="9"/>
    </row>
    <row r="39" spans="1:8" ht="24" x14ac:dyDescent="0.25">
      <c r="A39" s="2" t="s">
        <v>246</v>
      </c>
      <c r="B39" s="6">
        <v>43620</v>
      </c>
      <c r="C39" s="2" t="s">
        <v>247</v>
      </c>
      <c r="D39" s="2" t="s">
        <v>234</v>
      </c>
      <c r="E39" s="2" t="s">
        <v>50</v>
      </c>
      <c r="F39" s="4">
        <v>115706.08</v>
      </c>
      <c r="G39" s="6">
        <v>43620</v>
      </c>
      <c r="H39" s="9"/>
    </row>
    <row r="40" spans="1:8" ht="24" x14ac:dyDescent="0.25">
      <c r="A40" s="2">
        <v>100079</v>
      </c>
      <c r="B40" s="6">
        <v>43621</v>
      </c>
      <c r="C40" s="2" t="s">
        <v>255</v>
      </c>
      <c r="D40" s="2" t="s">
        <v>256</v>
      </c>
      <c r="E40" s="3" t="s">
        <v>186</v>
      </c>
      <c r="F40" s="4">
        <v>65814.5</v>
      </c>
      <c r="G40" s="6">
        <v>43682</v>
      </c>
      <c r="H40" s="9"/>
    </row>
    <row r="41" spans="1:8" ht="15.75" thickBot="1" x14ac:dyDescent="0.3">
      <c r="C41" s="25" t="s">
        <v>67</v>
      </c>
      <c r="D41" s="26"/>
      <c r="E41" s="26"/>
      <c r="F41" s="27">
        <f>+F25+F40+F15+F14+F33+F39+F38+F37+F36+F12+F21+F35+F31+F30+F29+F22+F27+F26+F24+F23+F20+F19+F18+F17+F16+F13+F10+F9+F34+F32+F28+F11</f>
        <v>13883922.770000001</v>
      </c>
    </row>
    <row r="46" spans="1:8" x14ac:dyDescent="0.25">
      <c r="A46" s="77" t="s">
        <v>76</v>
      </c>
      <c r="B46" s="77"/>
      <c r="C46" s="77"/>
      <c r="D46" s="77"/>
      <c r="E46" s="77"/>
      <c r="F46" s="77"/>
      <c r="G46" s="77"/>
      <c r="H46" s="77"/>
    </row>
    <row r="47" spans="1:8" x14ac:dyDescent="0.25">
      <c r="A47" s="76" t="s">
        <v>75</v>
      </c>
      <c r="B47" s="76"/>
      <c r="C47" s="76"/>
      <c r="D47" s="76"/>
      <c r="E47" s="76"/>
      <c r="F47" s="76"/>
      <c r="G47" s="76"/>
      <c r="H47" s="76"/>
    </row>
    <row r="48" spans="1:8" x14ac:dyDescent="0.25">
      <c r="A48" s="76" t="s">
        <v>74</v>
      </c>
      <c r="B48" s="76"/>
      <c r="C48" s="76"/>
      <c r="D48" s="76"/>
      <c r="E48" s="76"/>
      <c r="F48" s="76"/>
      <c r="G48" s="76"/>
      <c r="H48" s="76"/>
    </row>
  </sheetData>
  <mergeCells count="6">
    <mergeCell ref="A48:H48"/>
    <mergeCell ref="A4:H4"/>
    <mergeCell ref="A5:H5"/>
    <mergeCell ref="A6:H6"/>
    <mergeCell ref="A46:H46"/>
    <mergeCell ref="A47:H4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3"/>
  <sheetViews>
    <sheetView topLeftCell="A40" workbookViewId="0">
      <selection sqref="A1:H53"/>
    </sheetView>
  </sheetViews>
  <sheetFormatPr baseColWidth="10" defaultRowHeight="15" x14ac:dyDescent="0.25"/>
  <cols>
    <col min="2" max="2" width="10.140625" customWidth="1"/>
    <col min="5" max="5" width="10.85546875" customWidth="1"/>
    <col min="6" max="6" width="11.7109375" bestFit="1" customWidth="1"/>
    <col min="7" max="7" width="9.7109375" customWidth="1"/>
    <col min="8" max="8" width="10.710937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268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32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24" x14ac:dyDescent="0.25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24" x14ac:dyDescent="0.25">
      <c r="A11" s="2">
        <v>12</v>
      </c>
      <c r="B11" s="6">
        <v>43623</v>
      </c>
      <c r="C11" s="2" t="s">
        <v>194</v>
      </c>
      <c r="D11" s="2" t="s">
        <v>261</v>
      </c>
      <c r="E11" s="3" t="s">
        <v>22</v>
      </c>
      <c r="F11" s="4">
        <v>152885.51999999999</v>
      </c>
      <c r="G11" s="6">
        <v>43684</v>
      </c>
      <c r="H11" s="9"/>
    </row>
    <row r="12" spans="1:8" ht="24" x14ac:dyDescent="0.25">
      <c r="A12" s="2">
        <v>13</v>
      </c>
      <c r="B12" s="6">
        <v>43623</v>
      </c>
      <c r="C12" s="2" t="s">
        <v>194</v>
      </c>
      <c r="D12" s="2" t="s">
        <v>80</v>
      </c>
      <c r="E12" s="3" t="s">
        <v>148</v>
      </c>
      <c r="F12" s="4">
        <v>210229.74</v>
      </c>
      <c r="G12" s="6">
        <v>43684</v>
      </c>
      <c r="H12" s="9"/>
    </row>
    <row r="13" spans="1:8" ht="24" x14ac:dyDescent="0.25">
      <c r="A13" s="2">
        <v>6148</v>
      </c>
      <c r="B13" s="6">
        <v>43609</v>
      </c>
      <c r="C13" s="2" t="s">
        <v>194</v>
      </c>
      <c r="D13" s="2" t="s">
        <v>195</v>
      </c>
      <c r="E13" s="3" t="s">
        <v>186</v>
      </c>
      <c r="F13" s="4">
        <v>2936725</v>
      </c>
      <c r="G13" s="6">
        <v>43641</v>
      </c>
      <c r="H13" s="9"/>
    </row>
    <row r="14" spans="1:8" ht="24" x14ac:dyDescent="0.25">
      <c r="A14" s="2" t="s">
        <v>249</v>
      </c>
      <c r="B14" s="6">
        <v>43621</v>
      </c>
      <c r="C14" s="2" t="s">
        <v>198</v>
      </c>
      <c r="D14" s="2" t="s">
        <v>250</v>
      </c>
      <c r="E14" s="3" t="s">
        <v>225</v>
      </c>
      <c r="F14" s="4">
        <v>205509.58</v>
      </c>
      <c r="G14" s="6">
        <v>43682</v>
      </c>
      <c r="H14" s="9"/>
    </row>
    <row r="15" spans="1:8" ht="72" x14ac:dyDescent="0.25">
      <c r="A15" s="2" t="s">
        <v>251</v>
      </c>
      <c r="B15" s="6">
        <v>43622</v>
      </c>
      <c r="C15" s="2" t="s">
        <v>198</v>
      </c>
      <c r="D15" s="2" t="s">
        <v>252</v>
      </c>
      <c r="E15" s="2" t="s">
        <v>253</v>
      </c>
      <c r="F15" s="4">
        <v>458678.98</v>
      </c>
      <c r="G15" s="6" t="s">
        <v>254</v>
      </c>
      <c r="H15" s="9"/>
    </row>
    <row r="16" spans="1:8" ht="24" x14ac:dyDescent="0.25">
      <c r="A16" s="2" t="s">
        <v>197</v>
      </c>
      <c r="B16" s="6">
        <v>43642</v>
      </c>
      <c r="C16" s="2" t="s">
        <v>198</v>
      </c>
      <c r="D16" s="2" t="s">
        <v>199</v>
      </c>
      <c r="E16" s="2" t="s">
        <v>200</v>
      </c>
      <c r="F16" s="4">
        <v>11599.4</v>
      </c>
      <c r="G16" s="6">
        <v>43702</v>
      </c>
      <c r="H16" s="9"/>
    </row>
    <row r="17" spans="1:8" ht="24" x14ac:dyDescent="0.25">
      <c r="A17" s="2" t="s">
        <v>202</v>
      </c>
      <c r="B17" s="6">
        <v>43641</v>
      </c>
      <c r="C17" s="2" t="s">
        <v>203</v>
      </c>
      <c r="D17" s="2" t="s">
        <v>204</v>
      </c>
      <c r="E17" s="3" t="s">
        <v>205</v>
      </c>
      <c r="F17" s="4">
        <v>1857925.93</v>
      </c>
      <c r="G17" s="6">
        <v>43702</v>
      </c>
      <c r="H17" s="9"/>
    </row>
    <row r="18" spans="1:8" ht="36" x14ac:dyDescent="0.25">
      <c r="A18" s="2" t="s">
        <v>262</v>
      </c>
      <c r="B18" s="6">
        <v>43643</v>
      </c>
      <c r="C18" s="2" t="s">
        <v>203</v>
      </c>
      <c r="D18" s="2" t="s">
        <v>204</v>
      </c>
      <c r="E18" s="2" t="s">
        <v>263</v>
      </c>
      <c r="F18" s="4">
        <v>75348.38</v>
      </c>
      <c r="G18" s="6">
        <v>43704</v>
      </c>
      <c r="H18" s="9"/>
    </row>
    <row r="19" spans="1:8" ht="24" x14ac:dyDescent="0.25">
      <c r="A19" s="2" t="s">
        <v>206</v>
      </c>
      <c r="B19" s="6">
        <v>43635</v>
      </c>
      <c r="C19" s="2" t="s">
        <v>203</v>
      </c>
      <c r="D19" s="2" t="s">
        <v>199</v>
      </c>
      <c r="E19" s="3" t="s">
        <v>207</v>
      </c>
      <c r="F19" s="4">
        <v>14761.8</v>
      </c>
      <c r="G19" s="6">
        <v>43696</v>
      </c>
      <c r="H19" s="9"/>
    </row>
    <row r="20" spans="1:8" ht="24" x14ac:dyDescent="0.25">
      <c r="A20" s="2" t="s">
        <v>208</v>
      </c>
      <c r="B20" s="6">
        <v>43627</v>
      </c>
      <c r="C20" s="2" t="s">
        <v>209</v>
      </c>
      <c r="D20" s="2" t="s">
        <v>210</v>
      </c>
      <c r="E20" s="3" t="s">
        <v>211</v>
      </c>
      <c r="F20" s="4">
        <v>78536.08</v>
      </c>
      <c r="G20" s="6">
        <v>43688</v>
      </c>
      <c r="H20" s="9"/>
    </row>
    <row r="21" spans="1:8" ht="24" x14ac:dyDescent="0.25">
      <c r="A21" s="2" t="s">
        <v>212</v>
      </c>
      <c r="B21" s="6">
        <v>43626</v>
      </c>
      <c r="C21" s="2" t="s">
        <v>213</v>
      </c>
      <c r="D21" s="2" t="s">
        <v>210</v>
      </c>
      <c r="E21" s="3" t="s">
        <v>211</v>
      </c>
      <c r="F21" s="4">
        <v>70800</v>
      </c>
      <c r="G21" s="6">
        <v>43687</v>
      </c>
      <c r="H21" s="9"/>
    </row>
    <row r="22" spans="1:8" ht="24" x14ac:dyDescent="0.25">
      <c r="A22" s="2">
        <v>100083</v>
      </c>
      <c r="B22" s="6">
        <v>43621</v>
      </c>
      <c r="C22" s="2" t="s">
        <v>215</v>
      </c>
      <c r="D22" s="2" t="s">
        <v>237</v>
      </c>
      <c r="E22" s="3" t="s">
        <v>31</v>
      </c>
      <c r="F22" s="4">
        <v>733370</v>
      </c>
      <c r="G22" s="6">
        <v>43682</v>
      </c>
      <c r="H22" s="9"/>
    </row>
    <row r="23" spans="1:8" ht="36" x14ac:dyDescent="0.25">
      <c r="A23" s="28">
        <v>100081</v>
      </c>
      <c r="B23" s="29">
        <v>43621</v>
      </c>
      <c r="C23" s="28" t="s">
        <v>215</v>
      </c>
      <c r="D23" s="28" t="s">
        <v>244</v>
      </c>
      <c r="E23" s="30" t="s">
        <v>245</v>
      </c>
      <c r="F23" s="31">
        <v>162910.79999999999</v>
      </c>
      <c r="G23" s="29">
        <v>43621</v>
      </c>
      <c r="H23" s="33"/>
    </row>
    <row r="24" spans="1:8" ht="24" x14ac:dyDescent="0.25">
      <c r="A24" s="2">
        <v>100082</v>
      </c>
      <c r="B24" s="6">
        <v>43621</v>
      </c>
      <c r="C24" s="2" t="s">
        <v>215</v>
      </c>
      <c r="D24" s="2" t="s">
        <v>226</v>
      </c>
      <c r="E24" s="3" t="s">
        <v>190</v>
      </c>
      <c r="F24" s="4">
        <v>876079.2</v>
      </c>
      <c r="G24" s="6">
        <v>43682</v>
      </c>
      <c r="H24" s="9"/>
    </row>
    <row r="25" spans="1:8" ht="24" x14ac:dyDescent="0.25">
      <c r="A25" s="28">
        <v>100084</v>
      </c>
      <c r="B25" s="29" t="s">
        <v>214</v>
      </c>
      <c r="C25" s="28" t="s">
        <v>215</v>
      </c>
      <c r="D25" s="28" t="s">
        <v>216</v>
      </c>
      <c r="E25" s="30" t="s">
        <v>190</v>
      </c>
      <c r="F25" s="31">
        <v>82600</v>
      </c>
      <c r="G25" s="29">
        <v>43687</v>
      </c>
      <c r="H25" s="9"/>
    </row>
    <row r="26" spans="1:8" ht="51.75" x14ac:dyDescent="0.25">
      <c r="A26" s="28" t="s">
        <v>276</v>
      </c>
      <c r="B26" s="29">
        <v>43647</v>
      </c>
      <c r="C26" s="28" t="s">
        <v>265</v>
      </c>
      <c r="D26" s="34" t="s">
        <v>278</v>
      </c>
      <c r="E26" s="28" t="s">
        <v>277</v>
      </c>
      <c r="F26" s="31">
        <v>2365310</v>
      </c>
      <c r="G26" s="29">
        <v>43697</v>
      </c>
      <c r="H26" s="33"/>
    </row>
    <row r="27" spans="1:8" ht="24" x14ac:dyDescent="0.25">
      <c r="A27" s="2" t="s">
        <v>217</v>
      </c>
      <c r="B27" s="6">
        <v>43619</v>
      </c>
      <c r="C27" s="2" t="s">
        <v>218</v>
      </c>
      <c r="D27" s="2" t="s">
        <v>219</v>
      </c>
      <c r="E27" s="3" t="s">
        <v>148</v>
      </c>
      <c r="F27" s="4">
        <v>65000.01</v>
      </c>
      <c r="G27" s="6">
        <v>43680</v>
      </c>
      <c r="H27" s="9"/>
    </row>
    <row r="28" spans="1:8" ht="24" customHeight="1" x14ac:dyDescent="0.25">
      <c r="A28" s="2" t="s">
        <v>257</v>
      </c>
      <c r="B28" s="6">
        <v>43621</v>
      </c>
      <c r="C28" s="2" t="s">
        <v>16</v>
      </c>
      <c r="D28" s="2" t="s">
        <v>258</v>
      </c>
      <c r="E28" s="3" t="s">
        <v>222</v>
      </c>
      <c r="F28" s="4">
        <v>59495.24</v>
      </c>
      <c r="G28" s="6">
        <v>43621</v>
      </c>
      <c r="H28" s="9"/>
    </row>
    <row r="29" spans="1:8" ht="24" x14ac:dyDescent="0.25">
      <c r="A29" s="2" t="s">
        <v>220</v>
      </c>
      <c r="B29" s="6">
        <v>43630</v>
      </c>
      <c r="C29" s="2" t="s">
        <v>16</v>
      </c>
      <c r="D29" s="2" t="s">
        <v>221</v>
      </c>
      <c r="E29" s="3" t="s">
        <v>222</v>
      </c>
      <c r="F29" s="4">
        <v>179232.56</v>
      </c>
      <c r="G29" s="6">
        <v>43691</v>
      </c>
      <c r="H29" s="9"/>
    </row>
    <row r="30" spans="1:8" ht="24" x14ac:dyDescent="0.25">
      <c r="A30" s="2" t="s">
        <v>34</v>
      </c>
      <c r="B30" s="6">
        <v>43627</v>
      </c>
      <c r="C30" s="2" t="s">
        <v>223</v>
      </c>
      <c r="D30" s="2" t="s">
        <v>224</v>
      </c>
      <c r="E30" s="3" t="s">
        <v>225</v>
      </c>
      <c r="F30" s="4">
        <v>16364.24</v>
      </c>
      <c r="G30" s="6">
        <v>43688</v>
      </c>
      <c r="H30" s="9"/>
    </row>
    <row r="31" spans="1:8" ht="24" x14ac:dyDescent="0.25">
      <c r="A31" s="2" t="s">
        <v>259</v>
      </c>
      <c r="B31" s="6">
        <v>43622</v>
      </c>
      <c r="C31" s="2" t="s">
        <v>260</v>
      </c>
      <c r="D31" s="2" t="s">
        <v>226</v>
      </c>
      <c r="E31" s="3" t="s">
        <v>190</v>
      </c>
      <c r="F31" s="4">
        <v>613110.30000000005</v>
      </c>
      <c r="G31" s="6">
        <v>43683</v>
      </c>
      <c r="H31" s="9"/>
    </row>
    <row r="32" spans="1:8" ht="24" x14ac:dyDescent="0.25">
      <c r="A32" s="28" t="s">
        <v>275</v>
      </c>
      <c r="B32" s="29">
        <v>43644</v>
      </c>
      <c r="C32" s="28" t="s">
        <v>230</v>
      </c>
      <c r="D32" s="28" t="s">
        <v>231</v>
      </c>
      <c r="E32" s="30" t="s">
        <v>31</v>
      </c>
      <c r="F32" s="31">
        <v>84999.94</v>
      </c>
      <c r="G32" s="29">
        <v>43705</v>
      </c>
      <c r="H32" s="33"/>
    </row>
    <row r="33" spans="1:8" ht="24" x14ac:dyDescent="0.25">
      <c r="A33" s="2" t="s">
        <v>208</v>
      </c>
      <c r="B33" s="6">
        <v>43621</v>
      </c>
      <c r="C33" s="2" t="s">
        <v>230</v>
      </c>
      <c r="D33" s="2" t="s">
        <v>231</v>
      </c>
      <c r="E33" s="3" t="s">
        <v>31</v>
      </c>
      <c r="F33" s="4">
        <v>109499.99</v>
      </c>
      <c r="G33" s="6">
        <v>43682</v>
      </c>
      <c r="H33" s="9"/>
    </row>
    <row r="34" spans="1:8" ht="24" x14ac:dyDescent="0.25">
      <c r="A34" s="2" t="s">
        <v>232</v>
      </c>
      <c r="B34" s="6">
        <v>43621</v>
      </c>
      <c r="C34" s="2" t="s">
        <v>233</v>
      </c>
      <c r="D34" s="2" t="s">
        <v>234</v>
      </c>
      <c r="E34" s="3" t="s">
        <v>49</v>
      </c>
      <c r="F34" s="4">
        <v>9912</v>
      </c>
      <c r="G34" s="6">
        <v>43621</v>
      </c>
      <c r="H34" s="9"/>
    </row>
    <row r="35" spans="1:8" ht="24" x14ac:dyDescent="0.25">
      <c r="A35" s="2">
        <v>10092</v>
      </c>
      <c r="B35" s="6">
        <v>43623</v>
      </c>
      <c r="C35" s="2" t="s">
        <v>235</v>
      </c>
      <c r="D35" s="2" t="s">
        <v>226</v>
      </c>
      <c r="E35" s="3" t="s">
        <v>190</v>
      </c>
      <c r="F35" s="4">
        <v>763052.9</v>
      </c>
      <c r="G35" s="6">
        <v>43684</v>
      </c>
      <c r="H35" s="9"/>
    </row>
    <row r="36" spans="1:8" ht="24" x14ac:dyDescent="0.25">
      <c r="A36" s="2">
        <v>10094</v>
      </c>
      <c r="B36" s="6">
        <v>43623</v>
      </c>
      <c r="C36" s="2" t="s">
        <v>235</v>
      </c>
      <c r="D36" s="2" t="s">
        <v>248</v>
      </c>
      <c r="E36" s="3" t="s">
        <v>148</v>
      </c>
      <c r="F36" s="4">
        <v>1028141.36</v>
      </c>
      <c r="G36" s="6">
        <v>43623</v>
      </c>
      <c r="H36" s="9"/>
    </row>
    <row r="37" spans="1:8" ht="24" x14ac:dyDescent="0.25">
      <c r="A37" s="2">
        <v>10093</v>
      </c>
      <c r="B37" s="6">
        <v>43623</v>
      </c>
      <c r="C37" s="2" t="s">
        <v>235</v>
      </c>
      <c r="D37" s="2" t="s">
        <v>226</v>
      </c>
      <c r="E37" s="3" t="s">
        <v>190</v>
      </c>
      <c r="F37" s="4">
        <v>265500</v>
      </c>
      <c r="G37" s="6">
        <v>43684</v>
      </c>
      <c r="H37" s="9"/>
    </row>
    <row r="38" spans="1:8" ht="24" x14ac:dyDescent="0.25">
      <c r="A38" s="2">
        <v>10091</v>
      </c>
      <c r="B38" s="6">
        <v>43622</v>
      </c>
      <c r="C38" s="2" t="s">
        <v>235</v>
      </c>
      <c r="D38" s="2" t="s">
        <v>236</v>
      </c>
      <c r="E38" s="3" t="s">
        <v>186</v>
      </c>
      <c r="F38" s="4">
        <v>576537.14</v>
      </c>
      <c r="G38" s="6">
        <v>43652</v>
      </c>
      <c r="H38" s="9"/>
    </row>
    <row r="39" spans="1:8" ht="48" x14ac:dyDescent="0.25">
      <c r="A39" s="28" t="s">
        <v>249</v>
      </c>
      <c r="B39" s="29">
        <v>43650</v>
      </c>
      <c r="C39" s="28" t="s">
        <v>267</v>
      </c>
      <c r="D39" s="28" t="s">
        <v>270</v>
      </c>
      <c r="E39" s="28" t="s">
        <v>271</v>
      </c>
      <c r="F39" s="31">
        <v>142264.34</v>
      </c>
      <c r="G39" s="29">
        <v>43712</v>
      </c>
      <c r="H39" s="33"/>
    </row>
    <row r="40" spans="1:8" ht="24" x14ac:dyDescent="0.25">
      <c r="A40" s="2" t="s">
        <v>272</v>
      </c>
      <c r="B40" s="6">
        <v>43600</v>
      </c>
      <c r="C40" s="2" t="s">
        <v>266</v>
      </c>
      <c r="D40" s="2" t="s">
        <v>273</v>
      </c>
      <c r="E40" s="3" t="s">
        <v>274</v>
      </c>
      <c r="F40" s="4">
        <v>28792</v>
      </c>
      <c r="G40" s="6">
        <v>43692</v>
      </c>
      <c r="H40" s="9"/>
    </row>
    <row r="41" spans="1:8" ht="48" x14ac:dyDescent="0.25">
      <c r="A41" s="2" t="s">
        <v>238</v>
      </c>
      <c r="B41" s="6">
        <v>43565</v>
      </c>
      <c r="C41" s="2" t="s">
        <v>239</v>
      </c>
      <c r="D41" s="2" t="s">
        <v>204</v>
      </c>
      <c r="E41" s="2" t="s">
        <v>240</v>
      </c>
      <c r="F41" s="4">
        <v>408330.74</v>
      </c>
      <c r="G41" s="6">
        <v>43687</v>
      </c>
      <c r="H41" s="9"/>
    </row>
    <row r="42" spans="1:8" ht="60" x14ac:dyDescent="0.25">
      <c r="A42" s="2" t="s">
        <v>30</v>
      </c>
      <c r="B42" s="6">
        <v>43622</v>
      </c>
      <c r="C42" s="2" t="s">
        <v>241</v>
      </c>
      <c r="D42" s="2" t="s">
        <v>242</v>
      </c>
      <c r="E42" s="2" t="s">
        <v>243</v>
      </c>
      <c r="F42" s="4">
        <v>1019373.68</v>
      </c>
      <c r="G42" s="6">
        <v>43683</v>
      </c>
      <c r="H42" s="9"/>
    </row>
    <row r="43" spans="1:8" ht="24" x14ac:dyDescent="0.25">
      <c r="A43" s="2" t="s">
        <v>246</v>
      </c>
      <c r="B43" s="6">
        <v>43620</v>
      </c>
      <c r="C43" s="2" t="s">
        <v>247</v>
      </c>
      <c r="D43" s="2" t="s">
        <v>234</v>
      </c>
      <c r="E43" s="2" t="s">
        <v>50</v>
      </c>
      <c r="F43" s="4">
        <v>115706.08</v>
      </c>
      <c r="G43" s="6">
        <v>43620</v>
      </c>
      <c r="H43" s="9"/>
    </row>
    <row r="44" spans="1:8" ht="24" x14ac:dyDescent="0.25">
      <c r="A44" s="2">
        <v>100079</v>
      </c>
      <c r="B44" s="6">
        <v>43621</v>
      </c>
      <c r="C44" s="2" t="s">
        <v>255</v>
      </c>
      <c r="D44" s="2" t="s">
        <v>256</v>
      </c>
      <c r="E44" s="3" t="s">
        <v>186</v>
      </c>
      <c r="F44" s="4">
        <v>65814.5</v>
      </c>
      <c r="G44" s="6">
        <v>43682</v>
      </c>
      <c r="H44" s="9"/>
    </row>
    <row r="45" spans="1:8" ht="24" x14ac:dyDescent="0.25">
      <c r="A45" s="28" t="s">
        <v>111</v>
      </c>
      <c r="B45" s="29">
        <v>43650</v>
      </c>
      <c r="C45" s="28" t="s">
        <v>264</v>
      </c>
      <c r="D45" s="28" t="s">
        <v>269</v>
      </c>
      <c r="E45" s="30" t="s">
        <v>146</v>
      </c>
      <c r="F45" s="31">
        <v>3564355.2</v>
      </c>
      <c r="G45" s="29">
        <v>43712</v>
      </c>
      <c r="H45" s="33"/>
    </row>
    <row r="46" spans="1:8" ht="15.75" thickBot="1" x14ac:dyDescent="0.3">
      <c r="C46" s="25" t="s">
        <v>67</v>
      </c>
      <c r="D46" s="26"/>
      <c r="E46" s="26"/>
      <c r="F46" s="27">
        <f>+F28+F44+F15+F14+F36+F43+F42+F41+F12+F22+F38+F34+F33+F24+F30+F29+F27+F25+F21+F20+F19+F17+F16+F13+F10+F9+F37+F35+F31+F11+F45+F18+F23+F26+F32+F40+F39</f>
        <v>19495992.630000003</v>
      </c>
    </row>
    <row r="51" spans="1:8" x14ac:dyDescent="0.25">
      <c r="A51" s="77" t="s">
        <v>76</v>
      </c>
      <c r="B51" s="77"/>
      <c r="C51" s="77"/>
      <c r="D51" s="77"/>
      <c r="E51" s="77"/>
      <c r="F51" s="77"/>
      <c r="G51" s="77"/>
      <c r="H51" s="77"/>
    </row>
    <row r="52" spans="1:8" x14ac:dyDescent="0.25">
      <c r="A52" s="76" t="s">
        <v>75</v>
      </c>
      <c r="B52" s="76"/>
      <c r="C52" s="76"/>
      <c r="D52" s="76"/>
      <c r="E52" s="76"/>
      <c r="F52" s="76"/>
      <c r="G52" s="76"/>
      <c r="H52" s="76"/>
    </row>
    <row r="53" spans="1:8" x14ac:dyDescent="0.25">
      <c r="A53" s="76" t="s">
        <v>74</v>
      </c>
      <c r="B53" s="76"/>
      <c r="C53" s="76"/>
      <c r="D53" s="76"/>
      <c r="E53" s="76"/>
      <c r="F53" s="76"/>
      <c r="G53" s="76"/>
      <c r="H53" s="76"/>
    </row>
  </sheetData>
  <mergeCells count="6">
    <mergeCell ref="A53:H53"/>
    <mergeCell ref="A4:H4"/>
    <mergeCell ref="A5:H5"/>
    <mergeCell ref="A6:H6"/>
    <mergeCell ref="A51:H51"/>
    <mergeCell ref="A52:H5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topLeftCell="A19" workbookViewId="0">
      <selection sqref="A1:H30"/>
    </sheetView>
  </sheetViews>
  <sheetFormatPr baseColWidth="10" defaultRowHeight="15" x14ac:dyDescent="0.25"/>
  <cols>
    <col min="2" max="2" width="10.140625" customWidth="1"/>
    <col min="5" max="5" width="10.85546875" customWidth="1"/>
    <col min="6" max="6" width="11.7109375" bestFit="1" customWidth="1"/>
    <col min="7" max="7" width="9.7109375" customWidth="1"/>
    <col min="8" max="8" width="10.710937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279</v>
      </c>
      <c r="B6" s="76"/>
      <c r="C6" s="76"/>
      <c r="D6" s="76"/>
      <c r="E6" s="76"/>
      <c r="F6" s="76"/>
      <c r="G6" s="76"/>
      <c r="H6" s="76"/>
    </row>
    <row r="7" spans="1:8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  <c r="H7" s="32" t="s">
        <v>3</v>
      </c>
    </row>
    <row r="8" spans="1:8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  <c r="H8" s="9"/>
    </row>
    <row r="9" spans="1:8" ht="24" x14ac:dyDescent="0.25">
      <c r="A9" s="28" t="s">
        <v>72</v>
      </c>
      <c r="B9" s="29">
        <v>42821</v>
      </c>
      <c r="C9" s="28" t="s">
        <v>73</v>
      </c>
      <c r="D9" s="28" t="s">
        <v>87</v>
      </c>
      <c r="E9" s="30" t="s">
        <v>49</v>
      </c>
      <c r="F9" s="31">
        <v>9440</v>
      </c>
      <c r="G9" s="29">
        <v>42943</v>
      </c>
      <c r="H9" s="9"/>
    </row>
    <row r="10" spans="1:8" ht="24" x14ac:dyDescent="0.25">
      <c r="A10" s="28" t="s">
        <v>290</v>
      </c>
      <c r="B10" s="29">
        <v>43697</v>
      </c>
      <c r="C10" s="28" t="s">
        <v>260</v>
      </c>
      <c r="D10" s="28" t="s">
        <v>216</v>
      </c>
      <c r="E10" s="30" t="s">
        <v>148</v>
      </c>
      <c r="F10" s="31">
        <v>63484</v>
      </c>
      <c r="G10" s="29">
        <v>43743</v>
      </c>
      <c r="H10" s="9"/>
    </row>
    <row r="11" spans="1:8" ht="24" x14ac:dyDescent="0.25">
      <c r="A11" s="28" t="s">
        <v>291</v>
      </c>
      <c r="B11" s="29">
        <v>43705</v>
      </c>
      <c r="C11" s="28" t="s">
        <v>260</v>
      </c>
      <c r="D11" s="28" t="s">
        <v>216</v>
      </c>
      <c r="E11" s="30" t="s">
        <v>190</v>
      </c>
      <c r="F11" s="31">
        <v>75147.12</v>
      </c>
      <c r="G11" s="29">
        <v>43743</v>
      </c>
      <c r="H11" s="33"/>
    </row>
    <row r="12" spans="1:8" ht="36" x14ac:dyDescent="0.25">
      <c r="A12" s="28" t="s">
        <v>292</v>
      </c>
      <c r="B12" s="29">
        <v>43698</v>
      </c>
      <c r="C12" s="28" t="s">
        <v>293</v>
      </c>
      <c r="D12" s="28" t="s">
        <v>294</v>
      </c>
      <c r="E12" s="30" t="s">
        <v>186</v>
      </c>
      <c r="F12" s="31">
        <v>295165.2</v>
      </c>
      <c r="G12" s="29">
        <v>43682</v>
      </c>
      <c r="H12" s="9"/>
    </row>
    <row r="13" spans="1:8" ht="24" x14ac:dyDescent="0.25">
      <c r="A13" s="28">
        <v>100085</v>
      </c>
      <c r="B13" s="29">
        <v>43699</v>
      </c>
      <c r="C13" s="28" t="s">
        <v>215</v>
      </c>
      <c r="D13" s="28" t="s">
        <v>216</v>
      </c>
      <c r="E13" s="30" t="s">
        <v>190</v>
      </c>
      <c r="F13" s="31">
        <v>268450</v>
      </c>
      <c r="G13" s="29">
        <v>43748</v>
      </c>
      <c r="H13" s="9"/>
    </row>
    <row r="14" spans="1:8" ht="24" x14ac:dyDescent="0.25">
      <c r="A14" s="28" t="s">
        <v>289</v>
      </c>
      <c r="B14" s="29">
        <v>43697</v>
      </c>
      <c r="C14" s="28" t="s">
        <v>260</v>
      </c>
      <c r="D14" s="28" t="s">
        <v>226</v>
      </c>
      <c r="E14" s="30" t="s">
        <v>190</v>
      </c>
      <c r="F14" s="31">
        <v>84700.4</v>
      </c>
      <c r="G14" s="29">
        <v>43744</v>
      </c>
      <c r="H14" s="9"/>
    </row>
    <row r="15" spans="1:8" ht="24" x14ac:dyDescent="0.25">
      <c r="A15" s="28" t="s">
        <v>288</v>
      </c>
      <c r="B15" s="29">
        <v>43703</v>
      </c>
      <c r="C15" s="28" t="s">
        <v>230</v>
      </c>
      <c r="D15" s="28" t="s">
        <v>231</v>
      </c>
      <c r="E15" s="30" t="s">
        <v>31</v>
      </c>
      <c r="F15" s="31">
        <v>104999.94</v>
      </c>
      <c r="G15" s="29">
        <v>43766</v>
      </c>
      <c r="H15" s="33"/>
    </row>
    <row r="16" spans="1:8" ht="24" x14ac:dyDescent="0.25">
      <c r="A16" s="28" t="s">
        <v>287</v>
      </c>
      <c r="B16" s="29">
        <v>43703</v>
      </c>
      <c r="C16" s="28" t="s">
        <v>230</v>
      </c>
      <c r="D16" s="28" t="s">
        <v>231</v>
      </c>
      <c r="E16" s="30" t="s">
        <v>31</v>
      </c>
      <c r="F16" s="31">
        <v>103531.9</v>
      </c>
      <c r="G16" s="29">
        <v>43743</v>
      </c>
      <c r="H16" s="9"/>
    </row>
    <row r="17" spans="1:8" ht="24" x14ac:dyDescent="0.25">
      <c r="A17" s="28">
        <v>10094</v>
      </c>
      <c r="B17" s="29">
        <v>43699</v>
      </c>
      <c r="C17" s="28" t="s">
        <v>235</v>
      </c>
      <c r="D17" s="28" t="s">
        <v>226</v>
      </c>
      <c r="E17" s="30" t="s">
        <v>148</v>
      </c>
      <c r="F17" s="31">
        <v>473946.53</v>
      </c>
      <c r="G17" s="29">
        <v>43745</v>
      </c>
      <c r="H17" s="9"/>
    </row>
    <row r="18" spans="1:8" ht="96" x14ac:dyDescent="0.25">
      <c r="A18" s="28">
        <v>10098</v>
      </c>
      <c r="B18" s="29">
        <v>43699</v>
      </c>
      <c r="C18" s="28" t="s">
        <v>235</v>
      </c>
      <c r="D18" s="28" t="s">
        <v>285</v>
      </c>
      <c r="E18" s="28" t="s">
        <v>286</v>
      </c>
      <c r="F18" s="31">
        <v>818131.28</v>
      </c>
      <c r="G18" s="29">
        <v>43745</v>
      </c>
      <c r="H18" s="9"/>
    </row>
    <row r="19" spans="1:8" ht="60" x14ac:dyDescent="0.25">
      <c r="A19" s="28">
        <v>10097</v>
      </c>
      <c r="B19" s="29">
        <v>43685</v>
      </c>
      <c r="C19" s="28" t="s">
        <v>235</v>
      </c>
      <c r="D19" s="28" t="s">
        <v>283</v>
      </c>
      <c r="E19" s="28" t="s">
        <v>284</v>
      </c>
      <c r="F19" s="31">
        <v>418269.92</v>
      </c>
      <c r="G19" s="29">
        <v>43745</v>
      </c>
      <c r="H19" s="9"/>
    </row>
    <row r="20" spans="1:8" ht="36" x14ac:dyDescent="0.25">
      <c r="A20" s="28">
        <v>10096</v>
      </c>
      <c r="B20" s="29">
        <v>43685</v>
      </c>
      <c r="C20" s="28" t="s">
        <v>235</v>
      </c>
      <c r="D20" s="28" t="s">
        <v>216</v>
      </c>
      <c r="E20" s="28" t="s">
        <v>282</v>
      </c>
      <c r="F20" s="31">
        <v>51733.56</v>
      </c>
      <c r="G20" s="29">
        <v>43744</v>
      </c>
      <c r="H20" s="9"/>
    </row>
    <row r="21" spans="1:8" ht="24" x14ac:dyDescent="0.25">
      <c r="A21" s="28">
        <v>10099</v>
      </c>
      <c r="B21" s="29">
        <v>43699</v>
      </c>
      <c r="C21" s="28" t="s">
        <v>235</v>
      </c>
      <c r="D21" s="28" t="s">
        <v>216</v>
      </c>
      <c r="E21" s="28" t="s">
        <v>190</v>
      </c>
      <c r="F21" s="31">
        <v>253110</v>
      </c>
      <c r="G21" s="29">
        <v>43742</v>
      </c>
      <c r="H21" s="33"/>
    </row>
    <row r="22" spans="1:8" ht="24" x14ac:dyDescent="0.25">
      <c r="A22" s="28">
        <v>10095</v>
      </c>
      <c r="B22" s="29">
        <v>43684</v>
      </c>
      <c r="C22" s="28" t="s">
        <v>235</v>
      </c>
      <c r="D22" s="28" t="s">
        <v>226</v>
      </c>
      <c r="E22" s="30" t="s">
        <v>190</v>
      </c>
      <c r="F22" s="31">
        <v>982143.5</v>
      </c>
      <c r="G22" s="29">
        <v>43753</v>
      </c>
      <c r="H22" s="9"/>
    </row>
    <row r="23" spans="1:8" ht="24" x14ac:dyDescent="0.25">
      <c r="A23" s="35">
        <v>100080</v>
      </c>
      <c r="B23" s="36">
        <v>43699</v>
      </c>
      <c r="C23" s="35" t="s">
        <v>255</v>
      </c>
      <c r="D23" s="35" t="s">
        <v>280</v>
      </c>
      <c r="E23" s="35" t="s">
        <v>281</v>
      </c>
      <c r="F23" s="37">
        <v>385152</v>
      </c>
      <c r="G23" s="36">
        <v>43743</v>
      </c>
      <c r="H23" s="9"/>
    </row>
    <row r="24" spans="1:8" ht="15.75" thickBot="1" x14ac:dyDescent="0.3">
      <c r="C24" s="25" t="s">
        <v>67</v>
      </c>
      <c r="D24" s="26"/>
      <c r="E24" s="26"/>
      <c r="F24" s="27">
        <f>+F23+F22+F21+F20+F19+F18+F17+F16+F15+F14+F13+F12+F11+F10+F9+F8</f>
        <v>4465205.3499999996</v>
      </c>
    </row>
    <row r="28" spans="1:8" x14ac:dyDescent="0.25">
      <c r="A28" s="77" t="s">
        <v>76</v>
      </c>
      <c r="B28" s="77"/>
      <c r="C28" s="77"/>
      <c r="D28" s="77"/>
      <c r="E28" s="77"/>
      <c r="F28" s="77"/>
      <c r="G28" s="77"/>
      <c r="H28" s="77"/>
    </row>
    <row r="29" spans="1:8" x14ac:dyDescent="0.25">
      <c r="A29" s="76" t="s">
        <v>75</v>
      </c>
      <c r="B29" s="76"/>
      <c r="C29" s="76"/>
      <c r="D29" s="76"/>
      <c r="E29" s="76"/>
      <c r="F29" s="76"/>
      <c r="G29" s="76"/>
      <c r="H29" s="76"/>
    </row>
    <row r="30" spans="1:8" x14ac:dyDescent="0.25">
      <c r="A30" s="76" t="s">
        <v>74</v>
      </c>
      <c r="B30" s="76"/>
      <c r="C30" s="76"/>
      <c r="D30" s="76"/>
      <c r="E30" s="76"/>
      <c r="F30" s="76"/>
      <c r="G30" s="76"/>
      <c r="H30" s="76"/>
    </row>
  </sheetData>
  <mergeCells count="6">
    <mergeCell ref="A30:H30"/>
    <mergeCell ref="A4:H4"/>
    <mergeCell ref="A5:H5"/>
    <mergeCell ref="A6:H6"/>
    <mergeCell ref="A28:H28"/>
    <mergeCell ref="A29:H29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4"/>
  <sheetViews>
    <sheetView topLeftCell="A22" workbookViewId="0">
      <selection activeCell="F29" sqref="F29"/>
    </sheetView>
  </sheetViews>
  <sheetFormatPr baseColWidth="10" defaultRowHeight="15" x14ac:dyDescent="0.25"/>
  <cols>
    <col min="2" max="2" width="11.42578125" customWidth="1"/>
    <col min="5" max="5" width="9.85546875" customWidth="1"/>
    <col min="6" max="7" width="10.85546875" customWidth="1"/>
    <col min="8" max="8" width="11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306</v>
      </c>
      <c r="B6" s="76"/>
      <c r="C6" s="76"/>
      <c r="D6" s="76"/>
      <c r="E6" s="76"/>
      <c r="F6" s="76"/>
      <c r="G6" s="76"/>
      <c r="H6" s="76"/>
    </row>
    <row r="7" spans="1:8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  <c r="H7" s="32" t="s">
        <v>3</v>
      </c>
    </row>
    <row r="8" spans="1:8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  <c r="H8" s="9"/>
    </row>
    <row r="9" spans="1:8" ht="24" x14ac:dyDescent="0.25">
      <c r="A9" s="28" t="s">
        <v>290</v>
      </c>
      <c r="B9" s="29">
        <v>43697</v>
      </c>
      <c r="C9" s="28" t="s">
        <v>260</v>
      </c>
      <c r="D9" s="28" t="s">
        <v>216</v>
      </c>
      <c r="E9" s="30" t="s">
        <v>148</v>
      </c>
      <c r="F9" s="31">
        <v>63484</v>
      </c>
      <c r="G9" s="29">
        <v>43794</v>
      </c>
      <c r="H9" s="9"/>
    </row>
    <row r="10" spans="1:8" ht="24" x14ac:dyDescent="0.25">
      <c r="A10" s="28" t="s">
        <v>291</v>
      </c>
      <c r="B10" s="29">
        <v>43705</v>
      </c>
      <c r="C10" s="28" t="s">
        <v>260</v>
      </c>
      <c r="D10" s="28" t="s">
        <v>216</v>
      </c>
      <c r="E10" s="30" t="s">
        <v>190</v>
      </c>
      <c r="F10" s="31">
        <v>75147.12</v>
      </c>
      <c r="G10" s="29">
        <v>43789</v>
      </c>
      <c r="H10" s="33"/>
    </row>
    <row r="11" spans="1:8" ht="36" x14ac:dyDescent="0.25">
      <c r="A11" s="28" t="s">
        <v>292</v>
      </c>
      <c r="B11" s="29">
        <v>43698</v>
      </c>
      <c r="C11" s="28" t="s">
        <v>293</v>
      </c>
      <c r="D11" s="28" t="s">
        <v>294</v>
      </c>
      <c r="E11" s="30" t="s">
        <v>186</v>
      </c>
      <c r="F11" s="31">
        <v>295165.2</v>
      </c>
      <c r="G11" s="29">
        <v>43794</v>
      </c>
      <c r="H11" s="9"/>
    </row>
    <row r="12" spans="1:8" ht="36" x14ac:dyDescent="0.25">
      <c r="A12" s="28">
        <v>100086</v>
      </c>
      <c r="B12" s="29">
        <v>43699</v>
      </c>
      <c r="C12" s="28" t="s">
        <v>215</v>
      </c>
      <c r="D12" s="28" t="s">
        <v>299</v>
      </c>
      <c r="E12" s="28" t="s">
        <v>271</v>
      </c>
      <c r="F12" s="31">
        <v>137672.06</v>
      </c>
      <c r="G12" s="29">
        <v>43789</v>
      </c>
      <c r="H12" s="9"/>
    </row>
    <row r="13" spans="1:8" ht="24" x14ac:dyDescent="0.25">
      <c r="A13" s="28">
        <v>100085</v>
      </c>
      <c r="B13" s="29">
        <v>43699</v>
      </c>
      <c r="C13" s="28" t="s">
        <v>215</v>
      </c>
      <c r="D13" s="28" t="s">
        <v>216</v>
      </c>
      <c r="E13" s="30" t="s">
        <v>190</v>
      </c>
      <c r="F13" s="31">
        <v>268450</v>
      </c>
      <c r="G13" s="29">
        <v>43779</v>
      </c>
      <c r="H13" s="9"/>
    </row>
    <row r="14" spans="1:8" ht="36" x14ac:dyDescent="0.25">
      <c r="A14" s="28">
        <v>14</v>
      </c>
      <c r="B14" s="29">
        <v>43698</v>
      </c>
      <c r="C14" s="28" t="s">
        <v>300</v>
      </c>
      <c r="D14" s="28" t="s">
        <v>301</v>
      </c>
      <c r="E14" s="30" t="s">
        <v>148</v>
      </c>
      <c r="F14" s="31">
        <v>105975.21</v>
      </c>
      <c r="G14" s="29">
        <v>43790</v>
      </c>
      <c r="H14" s="9"/>
    </row>
    <row r="15" spans="1:8" ht="24" x14ac:dyDescent="0.25">
      <c r="A15" s="28" t="s">
        <v>302</v>
      </c>
      <c r="B15" s="29">
        <v>43698</v>
      </c>
      <c r="C15" s="28" t="s">
        <v>303</v>
      </c>
      <c r="D15" s="28" t="s">
        <v>304</v>
      </c>
      <c r="E15" s="28" t="s">
        <v>305</v>
      </c>
      <c r="F15" s="31">
        <v>148453.44</v>
      </c>
      <c r="G15" s="29">
        <v>43790</v>
      </c>
      <c r="H15" s="9"/>
    </row>
    <row r="16" spans="1:8" ht="24" x14ac:dyDescent="0.25">
      <c r="A16" s="28" t="s">
        <v>289</v>
      </c>
      <c r="B16" s="29">
        <v>43697</v>
      </c>
      <c r="C16" s="28" t="s">
        <v>260</v>
      </c>
      <c r="D16" s="28" t="s">
        <v>226</v>
      </c>
      <c r="E16" s="30" t="s">
        <v>190</v>
      </c>
      <c r="F16" s="31">
        <v>84700.4</v>
      </c>
      <c r="G16" s="29">
        <v>43789</v>
      </c>
      <c r="H16" s="9"/>
    </row>
    <row r="17" spans="1:8" ht="24" x14ac:dyDescent="0.25">
      <c r="A17" s="28" t="s">
        <v>288</v>
      </c>
      <c r="B17" s="29">
        <v>43703</v>
      </c>
      <c r="C17" s="28" t="s">
        <v>230</v>
      </c>
      <c r="D17" s="28" t="s">
        <v>231</v>
      </c>
      <c r="E17" s="30" t="s">
        <v>31</v>
      </c>
      <c r="F17" s="31">
        <v>104999.94</v>
      </c>
      <c r="G17" s="29">
        <v>43797</v>
      </c>
      <c r="H17" s="33"/>
    </row>
    <row r="18" spans="1:8" ht="24" x14ac:dyDescent="0.25">
      <c r="A18" s="28" t="s">
        <v>287</v>
      </c>
      <c r="B18" s="29">
        <v>43703</v>
      </c>
      <c r="C18" s="28" t="s">
        <v>230</v>
      </c>
      <c r="D18" s="28" t="s">
        <v>231</v>
      </c>
      <c r="E18" s="30" t="s">
        <v>31</v>
      </c>
      <c r="F18" s="31">
        <v>103531.9</v>
      </c>
      <c r="G18" s="29">
        <v>43795</v>
      </c>
      <c r="H18" s="9"/>
    </row>
    <row r="19" spans="1:8" ht="24" x14ac:dyDescent="0.25">
      <c r="A19" s="28">
        <v>10094</v>
      </c>
      <c r="B19" s="29">
        <v>43699</v>
      </c>
      <c r="C19" s="28" t="s">
        <v>235</v>
      </c>
      <c r="D19" s="28" t="s">
        <v>226</v>
      </c>
      <c r="E19" s="30" t="s">
        <v>148</v>
      </c>
      <c r="F19" s="31">
        <v>473946.53</v>
      </c>
      <c r="G19" s="29">
        <v>43791</v>
      </c>
      <c r="H19" s="9"/>
    </row>
    <row r="20" spans="1:8" ht="96" x14ac:dyDescent="0.25">
      <c r="A20" s="28">
        <v>10098</v>
      </c>
      <c r="B20" s="29">
        <v>43699</v>
      </c>
      <c r="C20" s="28" t="s">
        <v>235</v>
      </c>
      <c r="D20" s="28" t="s">
        <v>285</v>
      </c>
      <c r="E20" s="28" t="s">
        <v>286</v>
      </c>
      <c r="F20" s="31">
        <v>818131.28</v>
      </c>
      <c r="G20" s="29">
        <v>43791</v>
      </c>
      <c r="H20" s="9"/>
    </row>
    <row r="21" spans="1:8" ht="24" x14ac:dyDescent="0.25">
      <c r="A21" s="28">
        <v>100100</v>
      </c>
      <c r="B21" s="29">
        <v>43693</v>
      </c>
      <c r="C21" s="28" t="s">
        <v>235</v>
      </c>
      <c r="D21" s="28" t="s">
        <v>297</v>
      </c>
      <c r="E21" s="28" t="s">
        <v>298</v>
      </c>
      <c r="F21" s="31">
        <v>12773.5</v>
      </c>
      <c r="G21" s="29">
        <v>43754</v>
      </c>
      <c r="H21" s="9"/>
    </row>
    <row r="22" spans="1:8" ht="60" x14ac:dyDescent="0.25">
      <c r="A22" s="28">
        <v>10097</v>
      </c>
      <c r="B22" s="29">
        <v>43685</v>
      </c>
      <c r="C22" s="28" t="s">
        <v>235</v>
      </c>
      <c r="D22" s="28" t="s">
        <v>283</v>
      </c>
      <c r="E22" s="28" t="s">
        <v>284</v>
      </c>
      <c r="F22" s="31">
        <v>418269.92</v>
      </c>
      <c r="G22" s="29">
        <v>43806</v>
      </c>
      <c r="H22" s="9"/>
    </row>
    <row r="23" spans="1:8" ht="36" x14ac:dyDescent="0.25">
      <c r="A23" s="28">
        <v>10096</v>
      </c>
      <c r="B23" s="29">
        <v>43685</v>
      </c>
      <c r="C23" s="28" t="s">
        <v>235</v>
      </c>
      <c r="D23" s="28" t="s">
        <v>216</v>
      </c>
      <c r="E23" s="28" t="s">
        <v>282</v>
      </c>
      <c r="F23" s="31">
        <v>51733.56</v>
      </c>
      <c r="G23" s="29">
        <v>43807</v>
      </c>
      <c r="H23" s="9"/>
    </row>
    <row r="24" spans="1:8" ht="24" x14ac:dyDescent="0.25">
      <c r="A24" s="28">
        <v>10099</v>
      </c>
      <c r="B24" s="29">
        <v>43699</v>
      </c>
      <c r="C24" s="28" t="s">
        <v>235</v>
      </c>
      <c r="D24" s="28" t="s">
        <v>216</v>
      </c>
      <c r="E24" s="28" t="s">
        <v>190</v>
      </c>
      <c r="F24" s="31">
        <v>253110</v>
      </c>
      <c r="G24" s="29">
        <v>43821</v>
      </c>
      <c r="H24" s="33"/>
    </row>
    <row r="25" spans="1:8" ht="24" x14ac:dyDescent="0.25">
      <c r="A25" s="28">
        <v>10095</v>
      </c>
      <c r="B25" s="29">
        <v>43684</v>
      </c>
      <c r="C25" s="28" t="s">
        <v>235</v>
      </c>
      <c r="D25" s="28" t="s">
        <v>226</v>
      </c>
      <c r="E25" s="30" t="s">
        <v>190</v>
      </c>
      <c r="F25" s="31">
        <v>982143.5</v>
      </c>
      <c r="G25" s="29">
        <v>43806</v>
      </c>
      <c r="H25" s="9"/>
    </row>
    <row r="26" spans="1:8" ht="24" x14ac:dyDescent="0.25">
      <c r="A26" s="28">
        <v>100081</v>
      </c>
      <c r="B26" s="29">
        <v>43699</v>
      </c>
      <c r="C26" s="28" t="s">
        <v>255</v>
      </c>
      <c r="D26" s="28" t="s">
        <v>295</v>
      </c>
      <c r="E26" s="30" t="s">
        <v>296</v>
      </c>
      <c r="F26" s="31">
        <v>827298</v>
      </c>
      <c r="G26" s="29">
        <v>43821</v>
      </c>
      <c r="H26" s="9"/>
    </row>
    <row r="27" spans="1:8" ht="24" x14ac:dyDescent="0.25">
      <c r="A27" s="35">
        <v>100080</v>
      </c>
      <c r="B27" s="36">
        <v>43699</v>
      </c>
      <c r="C27" s="35" t="s">
        <v>255</v>
      </c>
      <c r="D27" s="35" t="s">
        <v>280</v>
      </c>
      <c r="E27" s="35" t="s">
        <v>281</v>
      </c>
      <c r="F27" s="37">
        <v>385152</v>
      </c>
      <c r="G27" s="36">
        <v>43791</v>
      </c>
      <c r="H27" s="9"/>
    </row>
    <row r="28" spans="1:8" ht="15.75" thickBot="1" x14ac:dyDescent="0.3">
      <c r="C28" s="25" t="s">
        <v>67</v>
      </c>
      <c r="D28" s="26"/>
      <c r="E28" s="26"/>
      <c r="F28" s="27">
        <f>+F27+F25+F24+F23+F22+F20+F19+F18+F17+F16+F13+F11+F10+F9+F8+F21+F15+F14+F12+F26</f>
        <v>5687937.5599999996</v>
      </c>
    </row>
    <row r="32" spans="1:8" x14ac:dyDescent="0.25">
      <c r="A32" s="77" t="s">
        <v>76</v>
      </c>
      <c r="B32" s="77"/>
      <c r="C32" s="77"/>
      <c r="D32" s="77"/>
      <c r="E32" s="77"/>
      <c r="F32" s="77"/>
      <c r="G32" s="77"/>
      <c r="H32" s="77"/>
    </row>
    <row r="33" spans="1:8" x14ac:dyDescent="0.25">
      <c r="A33" s="76" t="s">
        <v>75</v>
      </c>
      <c r="B33" s="76"/>
      <c r="C33" s="76"/>
      <c r="D33" s="76"/>
      <c r="E33" s="76"/>
      <c r="F33" s="76"/>
      <c r="G33" s="76"/>
      <c r="H33" s="76"/>
    </row>
    <row r="34" spans="1:8" x14ac:dyDescent="0.25">
      <c r="A34" s="76" t="s">
        <v>74</v>
      </c>
      <c r="B34" s="76"/>
      <c r="C34" s="76"/>
      <c r="D34" s="76"/>
      <c r="E34" s="76"/>
      <c r="F34" s="76"/>
      <c r="G34" s="76"/>
      <c r="H34" s="76"/>
    </row>
  </sheetData>
  <mergeCells count="6">
    <mergeCell ref="A34:H34"/>
    <mergeCell ref="A4:H4"/>
    <mergeCell ref="A5:H5"/>
    <mergeCell ref="A6:H6"/>
    <mergeCell ref="A32:H32"/>
    <mergeCell ref="A33:H33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topLeftCell="A22" workbookViewId="0">
      <selection activeCell="J10" sqref="J10"/>
    </sheetView>
  </sheetViews>
  <sheetFormatPr baseColWidth="10" defaultRowHeight="15" x14ac:dyDescent="0.25"/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311</v>
      </c>
      <c r="B6" s="76"/>
      <c r="C6" s="76"/>
      <c r="D6" s="76"/>
      <c r="E6" s="76"/>
      <c r="F6" s="76"/>
      <c r="G6" s="76"/>
      <c r="H6" s="76"/>
    </row>
    <row r="7" spans="1:8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  <c r="H7" s="32" t="s">
        <v>3</v>
      </c>
    </row>
    <row r="8" spans="1:8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  <c r="H8" s="9"/>
    </row>
    <row r="9" spans="1:8" ht="24" x14ac:dyDescent="0.25">
      <c r="A9" s="28" t="s">
        <v>290</v>
      </c>
      <c r="B9" s="29">
        <v>43697</v>
      </c>
      <c r="C9" s="28" t="s">
        <v>260</v>
      </c>
      <c r="D9" s="28" t="s">
        <v>216</v>
      </c>
      <c r="E9" s="30" t="s">
        <v>148</v>
      </c>
      <c r="F9" s="31">
        <v>63484</v>
      </c>
      <c r="G9" s="29">
        <v>43794</v>
      </c>
      <c r="H9" s="9"/>
    </row>
    <row r="10" spans="1:8" ht="24" x14ac:dyDescent="0.25">
      <c r="A10" s="28" t="s">
        <v>309</v>
      </c>
      <c r="B10" s="29">
        <v>43741</v>
      </c>
      <c r="C10" s="28" t="s">
        <v>308</v>
      </c>
      <c r="D10" s="28" t="s">
        <v>310</v>
      </c>
      <c r="E10" s="30"/>
      <c r="F10" s="31">
        <v>37760</v>
      </c>
      <c r="G10" s="29">
        <v>43802</v>
      </c>
      <c r="H10" s="9"/>
    </row>
    <row r="11" spans="1:8" ht="24" x14ac:dyDescent="0.25">
      <c r="A11" s="28" t="s">
        <v>291</v>
      </c>
      <c r="B11" s="29">
        <v>43705</v>
      </c>
      <c r="C11" s="28" t="s">
        <v>260</v>
      </c>
      <c r="D11" s="28" t="s">
        <v>216</v>
      </c>
      <c r="E11" s="30" t="s">
        <v>190</v>
      </c>
      <c r="F11" s="31">
        <v>75147.12</v>
      </c>
      <c r="G11" s="29">
        <v>43789</v>
      </c>
      <c r="H11" s="33"/>
    </row>
    <row r="12" spans="1:8" ht="36" x14ac:dyDescent="0.25">
      <c r="A12" s="28" t="s">
        <v>292</v>
      </c>
      <c r="B12" s="29">
        <v>43698</v>
      </c>
      <c r="C12" s="28" t="s">
        <v>293</v>
      </c>
      <c r="D12" s="28" t="s">
        <v>294</v>
      </c>
      <c r="E12" s="30" t="s">
        <v>186</v>
      </c>
      <c r="F12" s="31">
        <v>295165.2</v>
      </c>
      <c r="G12" s="29">
        <v>43794</v>
      </c>
      <c r="H12" s="9"/>
    </row>
    <row r="13" spans="1:8" ht="36" x14ac:dyDescent="0.25">
      <c r="A13" s="28">
        <v>100086</v>
      </c>
      <c r="B13" s="29">
        <v>43699</v>
      </c>
      <c r="C13" s="28" t="s">
        <v>215</v>
      </c>
      <c r="D13" s="28" t="s">
        <v>299</v>
      </c>
      <c r="E13" s="28" t="s">
        <v>271</v>
      </c>
      <c r="F13" s="31">
        <v>137672.06</v>
      </c>
      <c r="G13" s="29">
        <v>43789</v>
      </c>
      <c r="H13" s="9"/>
    </row>
    <row r="14" spans="1:8" ht="24" x14ac:dyDescent="0.25">
      <c r="A14" s="28">
        <v>100085</v>
      </c>
      <c r="B14" s="29">
        <v>43699</v>
      </c>
      <c r="C14" s="28" t="s">
        <v>215</v>
      </c>
      <c r="D14" s="28" t="s">
        <v>216</v>
      </c>
      <c r="E14" s="30" t="s">
        <v>190</v>
      </c>
      <c r="F14" s="31">
        <v>268450</v>
      </c>
      <c r="G14" s="29">
        <v>43779</v>
      </c>
      <c r="H14" s="9"/>
    </row>
    <row r="15" spans="1:8" ht="36" x14ac:dyDescent="0.25">
      <c r="A15" s="28">
        <v>14126</v>
      </c>
      <c r="B15" s="29">
        <v>43763</v>
      </c>
      <c r="C15" s="28" t="s">
        <v>300</v>
      </c>
      <c r="D15" s="28" t="s">
        <v>307</v>
      </c>
      <c r="E15" s="30" t="s">
        <v>22</v>
      </c>
      <c r="F15" s="31">
        <v>1219104.8600000001</v>
      </c>
      <c r="G15" s="29">
        <v>43794</v>
      </c>
      <c r="H15" s="9"/>
    </row>
    <row r="16" spans="1:8" ht="36" x14ac:dyDescent="0.25">
      <c r="A16" s="28">
        <v>14</v>
      </c>
      <c r="B16" s="29">
        <v>43698</v>
      </c>
      <c r="C16" s="28" t="s">
        <v>300</v>
      </c>
      <c r="D16" s="28" t="s">
        <v>301</v>
      </c>
      <c r="E16" s="30" t="s">
        <v>148</v>
      </c>
      <c r="F16" s="31">
        <v>105975.21</v>
      </c>
      <c r="G16" s="29">
        <v>43790</v>
      </c>
      <c r="H16" s="9"/>
    </row>
    <row r="17" spans="1:8" ht="24" x14ac:dyDescent="0.25">
      <c r="A17" s="28" t="s">
        <v>302</v>
      </c>
      <c r="B17" s="29">
        <v>43698</v>
      </c>
      <c r="C17" s="28" t="s">
        <v>303</v>
      </c>
      <c r="D17" s="28" t="s">
        <v>304</v>
      </c>
      <c r="E17" s="28" t="s">
        <v>305</v>
      </c>
      <c r="F17" s="31">
        <v>148453.44</v>
      </c>
      <c r="G17" s="29">
        <v>43790</v>
      </c>
      <c r="H17" s="9"/>
    </row>
    <row r="18" spans="1:8" ht="24" x14ac:dyDescent="0.25">
      <c r="A18" s="28" t="s">
        <v>289</v>
      </c>
      <c r="B18" s="29">
        <v>43697</v>
      </c>
      <c r="C18" s="28" t="s">
        <v>260</v>
      </c>
      <c r="D18" s="28" t="s">
        <v>226</v>
      </c>
      <c r="E18" s="30" t="s">
        <v>190</v>
      </c>
      <c r="F18" s="31">
        <v>84700.4</v>
      </c>
      <c r="G18" s="29">
        <v>43789</v>
      </c>
      <c r="H18" s="9"/>
    </row>
    <row r="19" spans="1:8" ht="24" x14ac:dyDescent="0.25">
      <c r="A19" s="28" t="s">
        <v>288</v>
      </c>
      <c r="B19" s="29">
        <v>43703</v>
      </c>
      <c r="C19" s="28" t="s">
        <v>230</v>
      </c>
      <c r="D19" s="28" t="s">
        <v>231</v>
      </c>
      <c r="E19" s="30" t="s">
        <v>31</v>
      </c>
      <c r="F19" s="31">
        <v>104999.94</v>
      </c>
      <c r="G19" s="29">
        <v>43797</v>
      </c>
      <c r="H19" s="33"/>
    </row>
    <row r="20" spans="1:8" ht="24" x14ac:dyDescent="0.25">
      <c r="A20" s="28" t="s">
        <v>287</v>
      </c>
      <c r="B20" s="29">
        <v>43703</v>
      </c>
      <c r="C20" s="28" t="s">
        <v>230</v>
      </c>
      <c r="D20" s="28" t="s">
        <v>231</v>
      </c>
      <c r="E20" s="30" t="s">
        <v>31</v>
      </c>
      <c r="F20" s="31">
        <v>103531.9</v>
      </c>
      <c r="G20" s="29">
        <v>43795</v>
      </c>
      <c r="H20" s="9"/>
    </row>
    <row r="21" spans="1:8" ht="24" x14ac:dyDescent="0.25">
      <c r="A21" s="28">
        <v>10094</v>
      </c>
      <c r="B21" s="29">
        <v>43699</v>
      </c>
      <c r="C21" s="28" t="s">
        <v>235</v>
      </c>
      <c r="D21" s="28" t="s">
        <v>226</v>
      </c>
      <c r="E21" s="30" t="s">
        <v>148</v>
      </c>
      <c r="F21" s="31">
        <v>473946.53</v>
      </c>
      <c r="G21" s="29">
        <v>43791</v>
      </c>
      <c r="H21" s="9"/>
    </row>
    <row r="22" spans="1:8" ht="96" x14ac:dyDescent="0.25">
      <c r="A22" s="28">
        <v>10098</v>
      </c>
      <c r="B22" s="29">
        <v>43699</v>
      </c>
      <c r="C22" s="28" t="s">
        <v>235</v>
      </c>
      <c r="D22" s="28" t="s">
        <v>285</v>
      </c>
      <c r="E22" s="28" t="s">
        <v>286</v>
      </c>
      <c r="F22" s="31">
        <v>818131.28</v>
      </c>
      <c r="G22" s="29">
        <v>43791</v>
      </c>
      <c r="H22" s="9"/>
    </row>
    <row r="23" spans="1:8" ht="24" x14ac:dyDescent="0.25">
      <c r="A23" s="28">
        <v>100100</v>
      </c>
      <c r="B23" s="29">
        <v>43693</v>
      </c>
      <c r="C23" s="28" t="s">
        <v>235</v>
      </c>
      <c r="D23" s="28" t="s">
        <v>297</v>
      </c>
      <c r="E23" s="28" t="s">
        <v>298</v>
      </c>
      <c r="F23" s="31">
        <v>12773.5</v>
      </c>
      <c r="G23" s="29">
        <v>43754</v>
      </c>
      <c r="H23" s="9"/>
    </row>
    <row r="24" spans="1:8" ht="60" x14ac:dyDescent="0.25">
      <c r="A24" s="28">
        <v>10097</v>
      </c>
      <c r="B24" s="29">
        <v>43685</v>
      </c>
      <c r="C24" s="28" t="s">
        <v>235</v>
      </c>
      <c r="D24" s="28" t="s">
        <v>283</v>
      </c>
      <c r="E24" s="28" t="s">
        <v>284</v>
      </c>
      <c r="F24" s="31">
        <v>418269.92</v>
      </c>
      <c r="G24" s="29">
        <v>43806</v>
      </c>
      <c r="H24" s="9"/>
    </row>
    <row r="25" spans="1:8" ht="36" x14ac:dyDescent="0.25">
      <c r="A25" s="28">
        <v>10096</v>
      </c>
      <c r="B25" s="29">
        <v>43685</v>
      </c>
      <c r="C25" s="28" t="s">
        <v>235</v>
      </c>
      <c r="D25" s="28" t="s">
        <v>216</v>
      </c>
      <c r="E25" s="28" t="s">
        <v>282</v>
      </c>
      <c r="F25" s="31">
        <v>51733.56</v>
      </c>
      <c r="G25" s="29">
        <v>43807</v>
      </c>
      <c r="H25" s="9"/>
    </row>
    <row r="26" spans="1:8" ht="24" x14ac:dyDescent="0.25">
      <c r="A26" s="28">
        <v>10099</v>
      </c>
      <c r="B26" s="29">
        <v>43699</v>
      </c>
      <c r="C26" s="28" t="s">
        <v>235</v>
      </c>
      <c r="D26" s="28" t="s">
        <v>216</v>
      </c>
      <c r="E26" s="28" t="s">
        <v>190</v>
      </c>
      <c r="F26" s="31">
        <v>253110</v>
      </c>
      <c r="G26" s="29">
        <v>43821</v>
      </c>
      <c r="H26" s="33"/>
    </row>
    <row r="27" spans="1:8" ht="24" x14ac:dyDescent="0.25">
      <c r="A27" s="28">
        <v>10095</v>
      </c>
      <c r="B27" s="29">
        <v>43684</v>
      </c>
      <c r="C27" s="28" t="s">
        <v>235</v>
      </c>
      <c r="D27" s="28" t="s">
        <v>226</v>
      </c>
      <c r="E27" s="30" t="s">
        <v>190</v>
      </c>
      <c r="F27" s="31">
        <v>982143.5</v>
      </c>
      <c r="G27" s="29">
        <v>43806</v>
      </c>
      <c r="H27" s="9"/>
    </row>
    <row r="28" spans="1:8" ht="24" x14ac:dyDescent="0.25">
      <c r="A28" s="28">
        <v>100081</v>
      </c>
      <c r="B28" s="29">
        <v>43699</v>
      </c>
      <c r="C28" s="28" t="s">
        <v>255</v>
      </c>
      <c r="D28" s="28" t="s">
        <v>295</v>
      </c>
      <c r="E28" s="30" t="s">
        <v>296</v>
      </c>
      <c r="F28" s="31">
        <v>827298</v>
      </c>
      <c r="G28" s="29">
        <v>43821</v>
      </c>
      <c r="H28" s="9"/>
    </row>
    <row r="29" spans="1:8" ht="24" x14ac:dyDescent="0.25">
      <c r="A29" s="35">
        <v>100080</v>
      </c>
      <c r="B29" s="36">
        <v>43699</v>
      </c>
      <c r="C29" s="35" t="s">
        <v>255</v>
      </c>
      <c r="D29" s="35" t="s">
        <v>280</v>
      </c>
      <c r="E29" s="35" t="s">
        <v>281</v>
      </c>
      <c r="F29" s="37">
        <v>385152</v>
      </c>
      <c r="G29" s="36">
        <v>43791</v>
      </c>
      <c r="H29" s="9"/>
    </row>
    <row r="30" spans="1:8" ht="15.75" thickBot="1" x14ac:dyDescent="0.3">
      <c r="C30" s="25" t="s">
        <v>67</v>
      </c>
      <c r="D30" s="26"/>
      <c r="E30" s="26"/>
      <c r="F30" s="27">
        <f>+F29+F27+F26+F25+F24+F22+F21+F20+F19+F18+F14+F12+F11+F9+F8+F23+F17+F16+F13+F28+F15+F10</f>
        <v>6944802.4199999999</v>
      </c>
    </row>
    <row r="34" spans="1:8" x14ac:dyDescent="0.25">
      <c r="A34" s="77" t="s">
        <v>76</v>
      </c>
      <c r="B34" s="77"/>
      <c r="C34" s="77"/>
      <c r="D34" s="77"/>
      <c r="E34" s="77"/>
      <c r="F34" s="77"/>
      <c r="G34" s="77"/>
      <c r="H34" s="77"/>
    </row>
    <row r="35" spans="1:8" x14ac:dyDescent="0.25">
      <c r="A35" s="76" t="s">
        <v>75</v>
      </c>
      <c r="B35" s="76"/>
      <c r="C35" s="76"/>
      <c r="D35" s="76"/>
      <c r="E35" s="76"/>
      <c r="F35" s="76"/>
      <c r="G35" s="76"/>
      <c r="H35" s="76"/>
    </row>
    <row r="36" spans="1:8" x14ac:dyDescent="0.25">
      <c r="A36" s="76" t="s">
        <v>74</v>
      </c>
      <c r="B36" s="76"/>
      <c r="C36" s="76"/>
      <c r="D36" s="76"/>
      <c r="E36" s="76"/>
      <c r="F36" s="76"/>
      <c r="G36" s="76"/>
      <c r="H36" s="76"/>
    </row>
  </sheetData>
  <mergeCells count="6">
    <mergeCell ref="A36:H36"/>
    <mergeCell ref="A4:H4"/>
    <mergeCell ref="A5:H5"/>
    <mergeCell ref="A6:H6"/>
    <mergeCell ref="A34:H34"/>
    <mergeCell ref="A35:H3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>
      <selection sqref="A1:G15"/>
    </sheetView>
  </sheetViews>
  <sheetFormatPr baseColWidth="10" defaultRowHeight="15" x14ac:dyDescent="0.25"/>
  <cols>
    <col min="1" max="1" width="13.28515625" customWidth="1"/>
    <col min="2" max="2" width="10.7109375" customWidth="1"/>
  </cols>
  <sheetData>
    <row r="4" spans="1:7" x14ac:dyDescent="0.25">
      <c r="A4" s="77" t="s">
        <v>1</v>
      </c>
      <c r="B4" s="77"/>
      <c r="C4" s="77"/>
      <c r="D4" s="77"/>
      <c r="E4" s="77"/>
      <c r="F4" s="77"/>
      <c r="G4" s="77"/>
    </row>
    <row r="5" spans="1:7" x14ac:dyDescent="0.25">
      <c r="A5" s="76" t="s">
        <v>0</v>
      </c>
      <c r="B5" s="76"/>
      <c r="C5" s="76"/>
      <c r="D5" s="76"/>
      <c r="E5" s="76"/>
      <c r="F5" s="76"/>
      <c r="G5" s="76"/>
    </row>
    <row r="6" spans="1:7" x14ac:dyDescent="0.25">
      <c r="A6" s="76" t="s">
        <v>312</v>
      </c>
      <c r="B6" s="76"/>
      <c r="C6" s="76"/>
      <c r="D6" s="76"/>
      <c r="E6" s="76"/>
      <c r="F6" s="76"/>
      <c r="G6" s="76"/>
    </row>
    <row r="7" spans="1:7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</row>
    <row r="8" spans="1:7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</row>
    <row r="13" spans="1:7" x14ac:dyDescent="0.25">
      <c r="A13" s="77" t="s">
        <v>76</v>
      </c>
      <c r="B13" s="77"/>
      <c r="C13" s="77"/>
      <c r="D13" s="77"/>
      <c r="E13" s="77"/>
      <c r="F13" s="77"/>
      <c r="G13" s="77"/>
    </row>
    <row r="14" spans="1:7" x14ac:dyDescent="0.25">
      <c r="A14" s="76" t="s">
        <v>75</v>
      </c>
      <c r="B14" s="76"/>
      <c r="C14" s="76"/>
      <c r="D14" s="76"/>
      <c r="E14" s="76"/>
      <c r="F14" s="76"/>
      <c r="G14" s="76"/>
    </row>
    <row r="15" spans="1:7" x14ac:dyDescent="0.25">
      <c r="A15" s="76" t="s">
        <v>74</v>
      </c>
      <c r="B15" s="76"/>
      <c r="C15" s="76"/>
      <c r="D15" s="76"/>
      <c r="E15" s="76"/>
      <c r="F15" s="76"/>
      <c r="G15" s="76"/>
    </row>
  </sheetData>
  <mergeCells count="6">
    <mergeCell ref="A15:G15"/>
    <mergeCell ref="A4:G4"/>
    <mergeCell ref="A5:G5"/>
    <mergeCell ref="A6:G6"/>
    <mergeCell ref="A13:G13"/>
    <mergeCell ref="A14:G14"/>
  </mergeCells>
  <pageMargins left="0.7" right="0.7" top="0.75" bottom="0.75" header="0.3" footer="0.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>
      <selection sqref="A1:G15"/>
    </sheetView>
  </sheetViews>
  <sheetFormatPr baseColWidth="10" defaultRowHeight="15" x14ac:dyDescent="0.25"/>
  <sheetData>
    <row r="4" spans="1:7" x14ac:dyDescent="0.25">
      <c r="A4" s="77" t="s">
        <v>1</v>
      </c>
      <c r="B4" s="77"/>
      <c r="C4" s="77"/>
      <c r="D4" s="77"/>
      <c r="E4" s="77"/>
      <c r="F4" s="77"/>
      <c r="G4" s="77"/>
    </row>
    <row r="5" spans="1:7" x14ac:dyDescent="0.25">
      <c r="A5" s="76" t="s">
        <v>0</v>
      </c>
      <c r="B5" s="76"/>
      <c r="C5" s="76"/>
      <c r="D5" s="76"/>
      <c r="E5" s="76"/>
      <c r="F5" s="76"/>
      <c r="G5" s="76"/>
    </row>
    <row r="6" spans="1:7" x14ac:dyDescent="0.25">
      <c r="A6" s="76" t="s">
        <v>313</v>
      </c>
      <c r="B6" s="76"/>
      <c r="C6" s="76"/>
      <c r="D6" s="76"/>
      <c r="E6" s="76"/>
      <c r="F6" s="76"/>
      <c r="G6" s="76"/>
    </row>
    <row r="7" spans="1:7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</row>
    <row r="8" spans="1:7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</row>
    <row r="13" spans="1:7" x14ac:dyDescent="0.25">
      <c r="A13" s="77" t="s">
        <v>76</v>
      </c>
      <c r="B13" s="77"/>
      <c r="C13" s="77"/>
      <c r="D13" s="77"/>
      <c r="E13" s="77"/>
      <c r="F13" s="77"/>
      <c r="G13" s="77"/>
    </row>
    <row r="14" spans="1:7" x14ac:dyDescent="0.25">
      <c r="A14" s="76" t="s">
        <v>75</v>
      </c>
      <c r="B14" s="76"/>
      <c r="C14" s="76"/>
      <c r="D14" s="76"/>
      <c r="E14" s="76"/>
      <c r="F14" s="76"/>
      <c r="G14" s="76"/>
    </row>
    <row r="15" spans="1:7" x14ac:dyDescent="0.25">
      <c r="A15" s="76" t="s">
        <v>74</v>
      </c>
      <c r="B15" s="76"/>
      <c r="C15" s="76"/>
      <c r="D15" s="76"/>
      <c r="E15" s="76"/>
      <c r="F15" s="76"/>
      <c r="G15" s="76"/>
    </row>
  </sheetData>
  <mergeCells count="6">
    <mergeCell ref="A15:G15"/>
    <mergeCell ref="A4:G4"/>
    <mergeCell ref="A5:G5"/>
    <mergeCell ref="A6:G6"/>
    <mergeCell ref="A13:G13"/>
    <mergeCell ref="A14:G1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workbookViewId="0">
      <selection activeCell="B2" sqref="A2:G22"/>
    </sheetView>
  </sheetViews>
  <sheetFormatPr baseColWidth="10" defaultRowHeight="15" x14ac:dyDescent="0.25"/>
  <cols>
    <col min="1" max="1" width="11.85546875" customWidth="1"/>
  </cols>
  <sheetData>
    <row r="4" spans="1:7" x14ac:dyDescent="0.25">
      <c r="A4" s="77" t="s">
        <v>1</v>
      </c>
      <c r="B4" s="77"/>
      <c r="C4" s="77"/>
      <c r="D4" s="77"/>
      <c r="E4" s="77"/>
      <c r="F4" s="77"/>
      <c r="G4" s="77"/>
    </row>
    <row r="5" spans="1:7" x14ac:dyDescent="0.25">
      <c r="A5" s="76" t="s">
        <v>0</v>
      </c>
      <c r="B5" s="76"/>
      <c r="C5" s="76"/>
      <c r="D5" s="76"/>
      <c r="E5" s="76"/>
      <c r="F5" s="76"/>
      <c r="G5" s="76"/>
    </row>
    <row r="6" spans="1:7" x14ac:dyDescent="0.25">
      <c r="A6" s="76" t="s">
        <v>327</v>
      </c>
      <c r="B6" s="76"/>
      <c r="C6" s="76"/>
      <c r="D6" s="76"/>
      <c r="E6" s="76"/>
      <c r="F6" s="76"/>
      <c r="G6" s="76"/>
    </row>
    <row r="7" spans="1:7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</row>
    <row r="8" spans="1:7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</row>
    <row r="9" spans="1:7" x14ac:dyDescent="0.25">
      <c r="A9" s="5" t="s">
        <v>316</v>
      </c>
      <c r="B9" s="43">
        <v>43864</v>
      </c>
      <c r="C9" s="5" t="s">
        <v>314</v>
      </c>
      <c r="D9" s="5" t="s">
        <v>315</v>
      </c>
      <c r="E9" s="44" t="s">
        <v>321</v>
      </c>
      <c r="F9" s="45">
        <v>99983.56</v>
      </c>
      <c r="G9" s="43">
        <v>43918</v>
      </c>
    </row>
    <row r="10" spans="1:7" x14ac:dyDescent="0.25">
      <c r="A10" s="5" t="s">
        <v>317</v>
      </c>
      <c r="B10" s="43">
        <v>43864</v>
      </c>
      <c r="C10" s="5" t="s">
        <v>314</v>
      </c>
      <c r="D10" s="5" t="s">
        <v>315</v>
      </c>
      <c r="E10" s="44" t="s">
        <v>322</v>
      </c>
      <c r="F10" s="45">
        <v>79236.08</v>
      </c>
      <c r="G10" s="43">
        <v>43918</v>
      </c>
    </row>
    <row r="11" spans="1:7" x14ac:dyDescent="0.25">
      <c r="A11" s="5" t="s">
        <v>318</v>
      </c>
      <c r="B11" s="43">
        <v>43864</v>
      </c>
      <c r="C11" s="5" t="s">
        <v>314</v>
      </c>
      <c r="D11" s="5" t="s">
        <v>315</v>
      </c>
      <c r="E11" s="44" t="s">
        <v>323</v>
      </c>
      <c r="F11" s="45">
        <v>149440.04</v>
      </c>
      <c r="G11" s="43">
        <v>43918</v>
      </c>
    </row>
    <row r="12" spans="1:7" ht="24.75" x14ac:dyDescent="0.25">
      <c r="A12" s="5" t="s">
        <v>319</v>
      </c>
      <c r="B12" s="43">
        <v>43880</v>
      </c>
      <c r="C12" s="5" t="s">
        <v>324</v>
      </c>
      <c r="D12" s="46" t="s">
        <v>325</v>
      </c>
      <c r="E12" s="44" t="s">
        <v>14</v>
      </c>
      <c r="F12" s="45">
        <v>675742.34</v>
      </c>
      <c r="G12" s="43">
        <v>43920</v>
      </c>
    </row>
    <row r="13" spans="1:7" ht="24.75" x14ac:dyDescent="0.25">
      <c r="A13" s="5" t="s">
        <v>320</v>
      </c>
      <c r="B13" s="43">
        <v>43880</v>
      </c>
      <c r="C13" s="5" t="s">
        <v>324</v>
      </c>
      <c r="D13" s="47" t="s">
        <v>325</v>
      </c>
      <c r="E13" s="44" t="s">
        <v>14</v>
      </c>
      <c r="F13" s="45">
        <v>642510</v>
      </c>
      <c r="G13" s="43">
        <v>43920</v>
      </c>
    </row>
    <row r="14" spans="1:7" ht="15.75" thickBot="1" x14ac:dyDescent="0.3">
      <c r="A14" s="1"/>
      <c r="B14" s="38"/>
      <c r="C14" s="1"/>
      <c r="D14" s="79" t="s">
        <v>326</v>
      </c>
      <c r="E14" s="80"/>
      <c r="F14" s="42">
        <f>SUM(F8:F13)</f>
        <v>1724712.02</v>
      </c>
      <c r="G14" s="38"/>
    </row>
    <row r="15" spans="1:7" x14ac:dyDescent="0.25">
      <c r="A15" s="1"/>
      <c r="B15" s="38"/>
      <c r="C15" s="1"/>
      <c r="D15" s="41"/>
      <c r="E15" s="40"/>
      <c r="F15" s="39"/>
      <c r="G15" s="38"/>
    </row>
    <row r="20" spans="1:7" x14ac:dyDescent="0.25">
      <c r="A20" s="77" t="s">
        <v>76</v>
      </c>
      <c r="B20" s="77"/>
      <c r="C20" s="77"/>
      <c r="D20" s="77"/>
      <c r="E20" s="77"/>
      <c r="F20" s="77"/>
      <c r="G20" s="77"/>
    </row>
    <row r="21" spans="1:7" x14ac:dyDescent="0.25">
      <c r="A21" s="76" t="s">
        <v>75</v>
      </c>
      <c r="B21" s="76"/>
      <c r="C21" s="76"/>
      <c r="D21" s="76"/>
      <c r="E21" s="76"/>
      <c r="F21" s="76"/>
      <c r="G21" s="76"/>
    </row>
    <row r="22" spans="1:7" x14ac:dyDescent="0.25">
      <c r="A22" s="76" t="s">
        <v>74</v>
      </c>
      <c r="B22" s="76"/>
      <c r="C22" s="76"/>
      <c r="D22" s="76"/>
      <c r="E22" s="76"/>
      <c r="F22" s="76"/>
      <c r="G22" s="76"/>
    </row>
  </sheetData>
  <mergeCells count="7">
    <mergeCell ref="A22:G22"/>
    <mergeCell ref="D14:E14"/>
    <mergeCell ref="A4:G4"/>
    <mergeCell ref="A5:G5"/>
    <mergeCell ref="A6:G6"/>
    <mergeCell ref="A20:G20"/>
    <mergeCell ref="A21:G21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3"/>
  <sheetViews>
    <sheetView topLeftCell="A12" workbookViewId="0">
      <selection sqref="A1:G33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340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x14ac:dyDescent="0.25">
      <c r="A10" s="5" t="s">
        <v>316</v>
      </c>
      <c r="B10" s="43">
        <v>43864</v>
      </c>
      <c r="C10" s="5" t="s">
        <v>314</v>
      </c>
      <c r="D10" s="5" t="s">
        <v>315</v>
      </c>
      <c r="E10" s="44" t="s">
        <v>321</v>
      </c>
      <c r="F10" s="45">
        <v>99983.56</v>
      </c>
      <c r="G10" s="43">
        <v>43918</v>
      </c>
    </row>
    <row r="11" spans="1:7" x14ac:dyDescent="0.25">
      <c r="A11" s="5" t="s">
        <v>317</v>
      </c>
      <c r="B11" s="43">
        <v>43864</v>
      </c>
      <c r="C11" s="5" t="s">
        <v>314</v>
      </c>
      <c r="D11" s="5" t="s">
        <v>315</v>
      </c>
      <c r="E11" s="44" t="s">
        <v>321</v>
      </c>
      <c r="F11" s="45">
        <v>79236.08</v>
      </c>
      <c r="G11" s="43">
        <v>43918</v>
      </c>
    </row>
    <row r="12" spans="1:7" x14ac:dyDescent="0.25">
      <c r="A12" s="5" t="s">
        <v>328</v>
      </c>
      <c r="B12" s="43">
        <v>43892</v>
      </c>
      <c r="C12" s="5" t="s">
        <v>314</v>
      </c>
      <c r="D12" s="5" t="s">
        <v>315</v>
      </c>
      <c r="E12" s="44" t="s">
        <v>321</v>
      </c>
      <c r="F12" s="45">
        <v>233751.93</v>
      </c>
      <c r="G12" s="43">
        <v>43981</v>
      </c>
    </row>
    <row r="13" spans="1:7" x14ac:dyDescent="0.25">
      <c r="A13" s="5" t="s">
        <v>329</v>
      </c>
      <c r="B13" s="43">
        <v>43892</v>
      </c>
      <c r="C13" s="5" t="s">
        <v>314</v>
      </c>
      <c r="D13" s="5" t="s">
        <v>315</v>
      </c>
      <c r="E13" s="44" t="s">
        <v>321</v>
      </c>
      <c r="F13" s="45">
        <v>92600.88</v>
      </c>
      <c r="G13" s="43">
        <v>43981</v>
      </c>
    </row>
    <row r="14" spans="1:7" x14ac:dyDescent="0.25">
      <c r="A14" s="5" t="s">
        <v>330</v>
      </c>
      <c r="B14" s="43">
        <v>43893</v>
      </c>
      <c r="C14" s="5" t="s">
        <v>314</v>
      </c>
      <c r="D14" s="5" t="s">
        <v>315</v>
      </c>
      <c r="E14" s="44" t="s">
        <v>321</v>
      </c>
      <c r="F14" s="45">
        <v>39922.120000000003</v>
      </c>
      <c r="G14" s="43">
        <v>43981</v>
      </c>
    </row>
    <row r="15" spans="1:7" x14ac:dyDescent="0.25">
      <c r="A15" s="5" t="s">
        <v>331</v>
      </c>
      <c r="B15" s="43">
        <v>43893</v>
      </c>
      <c r="C15" s="5" t="s">
        <v>314</v>
      </c>
      <c r="D15" s="5" t="s">
        <v>315</v>
      </c>
      <c r="E15" s="44" t="s">
        <v>321</v>
      </c>
      <c r="F15" s="45">
        <v>209626.36</v>
      </c>
      <c r="G15" s="43">
        <v>43981</v>
      </c>
    </row>
    <row r="16" spans="1:7" x14ac:dyDescent="0.25">
      <c r="A16" s="5" t="s">
        <v>332</v>
      </c>
      <c r="B16" s="43">
        <v>43893</v>
      </c>
      <c r="C16" s="5" t="s">
        <v>314</v>
      </c>
      <c r="D16" s="5" t="s">
        <v>315</v>
      </c>
      <c r="E16" s="44" t="s">
        <v>321</v>
      </c>
      <c r="F16" s="45">
        <v>99928.82</v>
      </c>
      <c r="G16" s="43">
        <v>43981</v>
      </c>
    </row>
    <row r="17" spans="1:7" x14ac:dyDescent="0.25">
      <c r="A17" s="5" t="s">
        <v>333</v>
      </c>
      <c r="B17" s="43">
        <v>43894</v>
      </c>
      <c r="C17" s="5" t="s">
        <v>314</v>
      </c>
      <c r="D17" s="5" t="s">
        <v>315</v>
      </c>
      <c r="E17" s="44" t="s">
        <v>321</v>
      </c>
      <c r="F17" s="45">
        <v>519930.36</v>
      </c>
      <c r="G17" s="43">
        <v>43981</v>
      </c>
    </row>
    <row r="18" spans="1:7" x14ac:dyDescent="0.25">
      <c r="A18" s="5" t="s">
        <v>334</v>
      </c>
      <c r="B18" s="43">
        <v>43894</v>
      </c>
      <c r="C18" s="5" t="s">
        <v>314</v>
      </c>
      <c r="D18" s="5" t="s">
        <v>315</v>
      </c>
      <c r="E18" s="44" t="s">
        <v>321</v>
      </c>
      <c r="F18" s="45">
        <v>113077.68</v>
      </c>
      <c r="G18" s="43">
        <v>43981</v>
      </c>
    </row>
    <row r="19" spans="1:7" x14ac:dyDescent="0.25">
      <c r="A19" s="5" t="s">
        <v>335</v>
      </c>
      <c r="B19" s="43">
        <v>43895</v>
      </c>
      <c r="C19" s="5" t="s">
        <v>314</v>
      </c>
      <c r="D19" s="5" t="s">
        <v>315</v>
      </c>
      <c r="E19" s="44" t="s">
        <v>321</v>
      </c>
      <c r="F19" s="45">
        <v>276893.2</v>
      </c>
      <c r="G19" s="43">
        <v>43981</v>
      </c>
    </row>
    <row r="20" spans="1:7" x14ac:dyDescent="0.25">
      <c r="A20" s="5" t="s">
        <v>336</v>
      </c>
      <c r="B20" s="43">
        <v>43895</v>
      </c>
      <c r="C20" s="5" t="s">
        <v>314</v>
      </c>
      <c r="D20" s="5" t="s">
        <v>315</v>
      </c>
      <c r="E20" s="44" t="s">
        <v>321</v>
      </c>
      <c r="F20" s="45">
        <v>249092.2</v>
      </c>
      <c r="G20" s="43">
        <v>43981</v>
      </c>
    </row>
    <row r="21" spans="1:7" x14ac:dyDescent="0.25">
      <c r="A21" s="5" t="s">
        <v>337</v>
      </c>
      <c r="B21" s="43">
        <v>43895</v>
      </c>
      <c r="C21" s="5" t="s">
        <v>314</v>
      </c>
      <c r="D21" s="5" t="s">
        <v>315</v>
      </c>
      <c r="E21" s="44" t="s">
        <v>321</v>
      </c>
      <c r="F21" s="45">
        <v>159810.76</v>
      </c>
      <c r="G21" s="43">
        <v>43981</v>
      </c>
    </row>
    <row r="22" spans="1:7" x14ac:dyDescent="0.25">
      <c r="A22" s="5" t="s">
        <v>338</v>
      </c>
      <c r="B22" s="43">
        <v>43896</v>
      </c>
      <c r="C22" s="5" t="s">
        <v>314</v>
      </c>
      <c r="D22" s="5" t="s">
        <v>315</v>
      </c>
      <c r="E22" s="44" t="s">
        <v>321</v>
      </c>
      <c r="F22" s="45">
        <v>89375.52</v>
      </c>
      <c r="G22" s="43">
        <v>43981</v>
      </c>
    </row>
    <row r="23" spans="1:7" x14ac:dyDescent="0.25">
      <c r="A23" s="5" t="s">
        <v>339</v>
      </c>
      <c r="B23" s="43">
        <v>43896</v>
      </c>
      <c r="C23" s="5" t="s">
        <v>314</v>
      </c>
      <c r="D23" s="5" t="s">
        <v>315</v>
      </c>
      <c r="E23" s="44" t="s">
        <v>321</v>
      </c>
      <c r="F23" s="45">
        <v>125996.9</v>
      </c>
      <c r="G23" s="43">
        <v>43981</v>
      </c>
    </row>
    <row r="24" spans="1:7" x14ac:dyDescent="0.25">
      <c r="A24" s="5" t="s">
        <v>318</v>
      </c>
      <c r="B24" s="43">
        <v>43864</v>
      </c>
      <c r="C24" s="5" t="s">
        <v>314</v>
      </c>
      <c r="D24" s="5" t="s">
        <v>315</v>
      </c>
      <c r="E24" s="44" t="s">
        <v>321</v>
      </c>
      <c r="F24" s="45">
        <v>149440.04</v>
      </c>
      <c r="G24" s="43">
        <v>43918</v>
      </c>
    </row>
    <row r="25" spans="1:7" ht="15.75" thickBot="1" x14ac:dyDescent="0.3">
      <c r="A25" s="1"/>
      <c r="B25" s="38"/>
      <c r="C25" s="1"/>
      <c r="D25" s="79" t="s">
        <v>326</v>
      </c>
      <c r="E25" s="80"/>
      <c r="F25" s="42">
        <f>SUM(F9:F24)</f>
        <v>2616466.4099999997</v>
      </c>
      <c r="G25" s="38"/>
    </row>
    <row r="26" spans="1:7" x14ac:dyDescent="0.25">
      <c r="A26" s="1"/>
      <c r="B26" s="38"/>
      <c r="C26" s="1"/>
      <c r="D26" s="41"/>
      <c r="E26" s="40"/>
      <c r="F26" s="39"/>
      <c r="G26" s="38"/>
    </row>
    <row r="31" spans="1:7" x14ac:dyDescent="0.25">
      <c r="A31" s="77" t="s">
        <v>76</v>
      </c>
      <c r="B31" s="77"/>
      <c r="C31" s="77"/>
      <c r="D31" s="77"/>
      <c r="E31" s="77"/>
      <c r="F31" s="77"/>
      <c r="G31" s="77"/>
    </row>
    <row r="32" spans="1:7" x14ac:dyDescent="0.25">
      <c r="A32" s="76" t="s">
        <v>75</v>
      </c>
      <c r="B32" s="76"/>
      <c r="C32" s="76"/>
      <c r="D32" s="76"/>
      <c r="E32" s="76"/>
      <c r="F32" s="76"/>
      <c r="G32" s="76"/>
    </row>
    <row r="33" spans="1:7" x14ac:dyDescent="0.25">
      <c r="A33" s="76" t="s">
        <v>74</v>
      </c>
      <c r="B33" s="76"/>
      <c r="C33" s="76"/>
      <c r="D33" s="76"/>
      <c r="E33" s="76"/>
      <c r="F33" s="76"/>
      <c r="G33" s="76"/>
    </row>
  </sheetData>
  <mergeCells count="7">
    <mergeCell ref="A33:G33"/>
    <mergeCell ref="A5:G5"/>
    <mergeCell ref="A6:G6"/>
    <mergeCell ref="A7:G7"/>
    <mergeCell ref="D25:E25"/>
    <mergeCell ref="A31:G31"/>
    <mergeCell ref="A32:G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0"/>
  <sheetViews>
    <sheetView topLeftCell="A25" workbookViewId="0">
      <selection activeCell="C31" sqref="C31:F31"/>
    </sheetView>
  </sheetViews>
  <sheetFormatPr baseColWidth="10" defaultRowHeight="15" x14ac:dyDescent="0.25"/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ht="15.75" thickBot="1" x14ac:dyDescent="0.3">
      <c r="A6" s="76" t="s">
        <v>103</v>
      </c>
      <c r="B6" s="76"/>
      <c r="C6" s="76"/>
      <c r="D6" s="76"/>
      <c r="E6" s="76"/>
      <c r="F6" s="76"/>
      <c r="G6" s="76"/>
      <c r="H6" s="76"/>
    </row>
    <row r="7" spans="1:8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  <c r="H7" s="15" t="s">
        <v>3</v>
      </c>
    </row>
    <row r="8" spans="1:8" ht="24" x14ac:dyDescent="0.25">
      <c r="A8" s="3" t="s">
        <v>104</v>
      </c>
      <c r="B8" s="6">
        <v>43214</v>
      </c>
      <c r="C8" s="2" t="s">
        <v>13</v>
      </c>
      <c r="D8" s="2" t="s">
        <v>105</v>
      </c>
      <c r="E8" s="3" t="s">
        <v>106</v>
      </c>
      <c r="F8" s="4">
        <v>403325.77</v>
      </c>
      <c r="G8" s="6">
        <v>43336</v>
      </c>
      <c r="H8" s="9"/>
    </row>
    <row r="9" spans="1:8" ht="24" x14ac:dyDescent="0.25">
      <c r="A9" s="3" t="s">
        <v>107</v>
      </c>
      <c r="B9" s="6">
        <v>43235</v>
      </c>
      <c r="C9" s="2" t="s">
        <v>13</v>
      </c>
      <c r="D9" s="2" t="s">
        <v>108</v>
      </c>
      <c r="E9" s="3" t="s">
        <v>109</v>
      </c>
      <c r="F9" s="4">
        <v>901125.46</v>
      </c>
      <c r="G9" s="6">
        <v>43327</v>
      </c>
      <c r="H9" s="9"/>
    </row>
    <row r="10" spans="1:8" ht="24" x14ac:dyDescent="0.25">
      <c r="A10" s="3" t="s">
        <v>112</v>
      </c>
      <c r="B10" s="6">
        <v>43244</v>
      </c>
      <c r="C10" s="2" t="s">
        <v>13</v>
      </c>
      <c r="D10" s="3" t="s">
        <v>110</v>
      </c>
      <c r="E10" s="3" t="s">
        <v>14</v>
      </c>
      <c r="F10" s="4">
        <v>84016</v>
      </c>
      <c r="G10" s="6">
        <v>43336</v>
      </c>
      <c r="H10" s="9"/>
    </row>
    <row r="11" spans="1:8" ht="24" x14ac:dyDescent="0.25">
      <c r="A11" s="3" t="s">
        <v>111</v>
      </c>
      <c r="B11" s="6">
        <v>43271</v>
      </c>
      <c r="C11" s="2" t="s">
        <v>13</v>
      </c>
      <c r="D11" s="3" t="s">
        <v>113</v>
      </c>
      <c r="E11" s="3" t="s">
        <v>14</v>
      </c>
      <c r="F11" s="4">
        <v>271046</v>
      </c>
      <c r="G11" s="6">
        <v>43363</v>
      </c>
      <c r="H11" s="9"/>
    </row>
    <row r="12" spans="1:8" ht="24" x14ac:dyDescent="0.25">
      <c r="A12" s="3" t="s">
        <v>114</v>
      </c>
      <c r="B12" s="6">
        <v>43279</v>
      </c>
      <c r="C12" s="2" t="s">
        <v>13</v>
      </c>
      <c r="D12" s="2" t="s">
        <v>115</v>
      </c>
      <c r="E12" s="3" t="s">
        <v>116</v>
      </c>
      <c r="F12" s="4">
        <v>18992.099999999999</v>
      </c>
      <c r="G12" s="6">
        <v>43340</v>
      </c>
      <c r="H12" s="9"/>
    </row>
    <row r="13" spans="1:8" ht="24" x14ac:dyDescent="0.25">
      <c r="A13" s="3" t="s">
        <v>117</v>
      </c>
      <c r="B13" s="6">
        <v>43290</v>
      </c>
      <c r="C13" s="2" t="s">
        <v>13</v>
      </c>
      <c r="D13" s="3" t="s">
        <v>113</v>
      </c>
      <c r="E13" s="3" t="s">
        <v>14</v>
      </c>
      <c r="F13" s="4">
        <v>251104</v>
      </c>
      <c r="G13" s="6">
        <v>43352</v>
      </c>
      <c r="H13" s="9"/>
    </row>
    <row r="14" spans="1:8" ht="24" x14ac:dyDescent="0.25">
      <c r="A14" s="3" t="s">
        <v>43</v>
      </c>
      <c r="B14" s="6">
        <v>43294</v>
      </c>
      <c r="C14" s="2" t="s">
        <v>13</v>
      </c>
      <c r="D14" s="3" t="s">
        <v>113</v>
      </c>
      <c r="E14" s="3" t="s">
        <v>14</v>
      </c>
      <c r="F14" s="4">
        <v>233262.4</v>
      </c>
      <c r="G14" s="6">
        <v>43356</v>
      </c>
      <c r="H14" s="9"/>
    </row>
    <row r="15" spans="1:8" ht="24" x14ac:dyDescent="0.25">
      <c r="A15" s="3" t="s">
        <v>118</v>
      </c>
      <c r="B15" s="6">
        <v>43297</v>
      </c>
      <c r="C15" s="2" t="s">
        <v>13</v>
      </c>
      <c r="D15" s="3" t="s">
        <v>119</v>
      </c>
      <c r="E15" s="3" t="s">
        <v>14</v>
      </c>
      <c r="F15" s="4">
        <v>35400.01</v>
      </c>
      <c r="G15" s="6">
        <v>43359</v>
      </c>
      <c r="H15" s="9"/>
    </row>
    <row r="16" spans="1:8" ht="24" x14ac:dyDescent="0.25">
      <c r="A16" s="3" t="s">
        <v>23</v>
      </c>
      <c r="B16" s="6">
        <v>43298</v>
      </c>
      <c r="C16" s="2" t="s">
        <v>13</v>
      </c>
      <c r="D16" s="3" t="s">
        <v>119</v>
      </c>
      <c r="E16" s="3" t="s">
        <v>14</v>
      </c>
      <c r="F16" s="4">
        <v>84960</v>
      </c>
      <c r="G16" s="6">
        <v>43360</v>
      </c>
      <c r="H16" s="9"/>
    </row>
    <row r="17" spans="1:8" ht="24" x14ac:dyDescent="0.25">
      <c r="A17" s="2" t="s">
        <v>70</v>
      </c>
      <c r="B17" s="6">
        <v>43038</v>
      </c>
      <c r="C17" s="2" t="s">
        <v>71</v>
      </c>
      <c r="D17" s="2" t="s">
        <v>69</v>
      </c>
      <c r="E17" s="3" t="s">
        <v>68</v>
      </c>
      <c r="F17" s="4">
        <v>77800</v>
      </c>
      <c r="G17" s="6">
        <v>43100</v>
      </c>
      <c r="H17" s="9"/>
    </row>
    <row r="18" spans="1:8" ht="24" x14ac:dyDescent="0.25">
      <c r="A18" s="3" t="s">
        <v>120</v>
      </c>
      <c r="B18" s="6">
        <v>43245</v>
      </c>
      <c r="C18" s="2" t="s">
        <v>121</v>
      </c>
      <c r="D18" s="2" t="s">
        <v>122</v>
      </c>
      <c r="E18" s="3" t="s">
        <v>14</v>
      </c>
      <c r="F18" s="4">
        <v>70800</v>
      </c>
      <c r="G18" s="6">
        <v>43337</v>
      </c>
      <c r="H18" s="9"/>
    </row>
    <row r="19" spans="1:8" ht="24" x14ac:dyDescent="0.25">
      <c r="A19" s="3" t="s">
        <v>112</v>
      </c>
      <c r="B19" s="6">
        <v>43258</v>
      </c>
      <c r="C19" s="2" t="s">
        <v>121</v>
      </c>
      <c r="D19" s="2" t="s">
        <v>123</v>
      </c>
      <c r="E19" s="3" t="s">
        <v>50</v>
      </c>
      <c r="F19" s="4">
        <v>901256.61</v>
      </c>
      <c r="G19" s="6">
        <v>43350</v>
      </c>
      <c r="H19" s="9"/>
    </row>
    <row r="20" spans="1:8" ht="24" x14ac:dyDescent="0.25">
      <c r="A20" s="3" t="s">
        <v>114</v>
      </c>
      <c r="B20" s="6">
        <v>43272</v>
      </c>
      <c r="C20" s="2" t="s">
        <v>121</v>
      </c>
      <c r="D20" s="2" t="s">
        <v>124</v>
      </c>
      <c r="E20" s="3" t="s">
        <v>146</v>
      </c>
      <c r="F20" s="4">
        <v>282067.20000000001</v>
      </c>
      <c r="G20" s="6">
        <v>43364</v>
      </c>
      <c r="H20" s="9"/>
    </row>
    <row r="21" spans="1:8" ht="36" x14ac:dyDescent="0.25">
      <c r="A21" s="3" t="s">
        <v>125</v>
      </c>
      <c r="B21" s="6">
        <v>43301</v>
      </c>
      <c r="C21" s="2" t="s">
        <v>121</v>
      </c>
      <c r="D21" s="2" t="s">
        <v>126</v>
      </c>
      <c r="E21" s="2" t="s">
        <v>147</v>
      </c>
      <c r="F21" s="4">
        <v>2123383.41</v>
      </c>
      <c r="G21" s="6">
        <v>43363</v>
      </c>
      <c r="H21" s="9"/>
    </row>
    <row r="22" spans="1:8" x14ac:dyDescent="0.25">
      <c r="A22" s="3" t="s">
        <v>127</v>
      </c>
      <c r="B22" s="6">
        <v>43140</v>
      </c>
      <c r="C22" s="2" t="s">
        <v>128</v>
      </c>
      <c r="D22" s="2" t="s">
        <v>129</v>
      </c>
      <c r="E22" s="3"/>
      <c r="F22" s="4">
        <v>2741067.79</v>
      </c>
      <c r="G22" s="6"/>
      <c r="H22" s="9"/>
    </row>
    <row r="23" spans="1:8" ht="24" x14ac:dyDescent="0.25">
      <c r="A23" s="3" t="s">
        <v>130</v>
      </c>
      <c r="B23" s="6">
        <v>43180</v>
      </c>
      <c r="C23" s="2" t="s">
        <v>128</v>
      </c>
      <c r="D23" s="2" t="s">
        <v>131</v>
      </c>
      <c r="E23" s="3" t="s">
        <v>132</v>
      </c>
      <c r="F23" s="4">
        <v>41300</v>
      </c>
      <c r="G23" s="6">
        <v>43333</v>
      </c>
      <c r="H23" s="9"/>
    </row>
    <row r="24" spans="1:8" ht="24" x14ac:dyDescent="0.25">
      <c r="A24" s="3" t="s">
        <v>133</v>
      </c>
      <c r="B24" s="6">
        <v>43182</v>
      </c>
      <c r="C24" s="2" t="s">
        <v>128</v>
      </c>
      <c r="D24" s="2" t="s">
        <v>134</v>
      </c>
      <c r="E24" s="3" t="s">
        <v>148</v>
      </c>
      <c r="F24" s="4">
        <v>206500</v>
      </c>
      <c r="G24" s="6">
        <v>43335</v>
      </c>
      <c r="H24" s="9"/>
    </row>
    <row r="25" spans="1:8" ht="24" x14ac:dyDescent="0.25">
      <c r="A25" s="3" t="s">
        <v>135</v>
      </c>
      <c r="B25" s="6">
        <v>43278</v>
      </c>
      <c r="C25" s="2" t="s">
        <v>95</v>
      </c>
      <c r="D25" s="2" t="s">
        <v>136</v>
      </c>
      <c r="E25" s="3" t="s">
        <v>137</v>
      </c>
      <c r="F25" s="4">
        <v>710144.06</v>
      </c>
      <c r="G25" s="6">
        <v>43339</v>
      </c>
      <c r="H25" s="9"/>
    </row>
    <row r="26" spans="1:8" ht="24" x14ac:dyDescent="0.25">
      <c r="A26" s="3" t="s">
        <v>138</v>
      </c>
      <c r="B26" s="6">
        <v>43280</v>
      </c>
      <c r="C26" s="2" t="s">
        <v>95</v>
      </c>
      <c r="D26" s="2" t="s">
        <v>139</v>
      </c>
      <c r="E26" s="2" t="s">
        <v>14</v>
      </c>
      <c r="F26" s="4">
        <v>2247900</v>
      </c>
      <c r="G26" s="6">
        <v>43341</v>
      </c>
      <c r="H26" s="9"/>
    </row>
    <row r="27" spans="1:8" ht="24" x14ac:dyDescent="0.25">
      <c r="A27" s="3" t="s">
        <v>125</v>
      </c>
      <c r="B27" s="6">
        <v>43293</v>
      </c>
      <c r="C27" s="2" t="s">
        <v>95</v>
      </c>
      <c r="D27" s="2" t="s">
        <v>110</v>
      </c>
      <c r="E27" s="3" t="s">
        <v>14</v>
      </c>
      <c r="F27" s="4">
        <v>119159.59</v>
      </c>
      <c r="G27" s="6">
        <v>43355</v>
      </c>
      <c r="H27" s="9"/>
    </row>
    <row r="28" spans="1:8" ht="24" x14ac:dyDescent="0.25">
      <c r="A28" s="3" t="s">
        <v>140</v>
      </c>
      <c r="B28" s="8">
        <v>43294</v>
      </c>
      <c r="C28" s="2" t="s">
        <v>95</v>
      </c>
      <c r="D28" s="2" t="s">
        <v>110</v>
      </c>
      <c r="E28" s="3" t="s">
        <v>14</v>
      </c>
      <c r="F28" s="4">
        <v>811983.61</v>
      </c>
      <c r="G28" s="6">
        <v>43356</v>
      </c>
      <c r="H28" s="9"/>
    </row>
    <row r="29" spans="1:8" ht="24" x14ac:dyDescent="0.25">
      <c r="A29" s="3" t="s">
        <v>141</v>
      </c>
      <c r="B29" s="6">
        <v>43294</v>
      </c>
      <c r="C29" s="2" t="s">
        <v>95</v>
      </c>
      <c r="D29" s="2" t="s">
        <v>142</v>
      </c>
      <c r="E29" s="3" t="s">
        <v>106</v>
      </c>
      <c r="F29" s="4">
        <v>828065</v>
      </c>
      <c r="G29" s="6">
        <v>43356</v>
      </c>
      <c r="H29" s="9"/>
    </row>
    <row r="30" spans="1:8" ht="24.75" thickBot="1" x14ac:dyDescent="0.3">
      <c r="A30" s="3" t="s">
        <v>143</v>
      </c>
      <c r="B30" s="6">
        <v>43306</v>
      </c>
      <c r="C30" s="2" t="s">
        <v>95</v>
      </c>
      <c r="D30" s="2" t="s">
        <v>144</v>
      </c>
      <c r="E30" s="3" t="s">
        <v>145</v>
      </c>
      <c r="F30" s="4">
        <v>619658.27</v>
      </c>
      <c r="G30" s="6">
        <v>43368</v>
      </c>
      <c r="H30" s="9"/>
    </row>
    <row r="31" spans="1:8" ht="15.75" thickBot="1" x14ac:dyDescent="0.3">
      <c r="A31" s="1"/>
      <c r="B31" s="1"/>
      <c r="C31" s="12" t="s">
        <v>67</v>
      </c>
      <c r="D31" s="13"/>
      <c r="E31" s="13"/>
      <c r="F31" s="14">
        <f>SUM(F8:F30)</f>
        <v>14064317.279999999</v>
      </c>
    </row>
    <row r="35" spans="1:8" x14ac:dyDescent="0.25">
      <c r="A35" s="77" t="s">
        <v>76</v>
      </c>
      <c r="B35" s="77"/>
      <c r="C35" s="77"/>
      <c r="D35" s="77"/>
      <c r="E35" s="77"/>
      <c r="F35" s="77"/>
      <c r="G35" s="77"/>
      <c r="H35" s="77"/>
    </row>
    <row r="36" spans="1:8" x14ac:dyDescent="0.25">
      <c r="A36" s="76" t="s">
        <v>75</v>
      </c>
      <c r="B36" s="76"/>
      <c r="C36" s="76"/>
      <c r="D36" s="76"/>
      <c r="E36" s="76"/>
      <c r="F36" s="76"/>
      <c r="G36" s="76"/>
      <c r="H36" s="76"/>
    </row>
    <row r="37" spans="1:8" x14ac:dyDescent="0.25">
      <c r="A37" s="76" t="s">
        <v>74</v>
      </c>
      <c r="B37" s="76"/>
      <c r="C37" s="76"/>
      <c r="D37" s="76"/>
      <c r="E37" s="76"/>
      <c r="F37" s="76"/>
      <c r="G37" s="76"/>
      <c r="H37" s="76"/>
    </row>
    <row r="38" spans="1:8" x14ac:dyDescent="0.25">
      <c r="A38" s="77"/>
      <c r="B38" s="77"/>
      <c r="C38" s="77"/>
      <c r="D38" s="77"/>
      <c r="E38" s="77"/>
      <c r="F38" s="77"/>
      <c r="G38" s="77"/>
      <c r="H38" s="77"/>
    </row>
    <row r="39" spans="1:8" x14ac:dyDescent="0.25">
      <c r="A39" s="76"/>
      <c r="B39" s="76"/>
      <c r="C39" s="76"/>
      <c r="D39" s="76"/>
      <c r="E39" s="76"/>
      <c r="F39" s="76"/>
      <c r="G39" s="76"/>
      <c r="H39" s="76"/>
    </row>
    <row r="40" spans="1:8" x14ac:dyDescent="0.25">
      <c r="A40" s="76"/>
      <c r="B40" s="76"/>
      <c r="C40" s="76"/>
      <c r="D40" s="76"/>
      <c r="E40" s="76"/>
      <c r="F40" s="76"/>
      <c r="G40" s="76"/>
      <c r="H40" s="76"/>
    </row>
  </sheetData>
  <mergeCells count="9">
    <mergeCell ref="A40:H40"/>
    <mergeCell ref="A35:H35"/>
    <mergeCell ref="A36:H36"/>
    <mergeCell ref="A37:H37"/>
    <mergeCell ref="A4:H4"/>
    <mergeCell ref="A5:H5"/>
    <mergeCell ref="A6:H6"/>
    <mergeCell ref="A38:H38"/>
    <mergeCell ref="A39:H39"/>
  </mergeCells>
  <pageMargins left="0.7" right="0.7" top="0.75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V52"/>
  <sheetViews>
    <sheetView topLeftCell="A33" workbookViewId="0">
      <selection sqref="A1:G52"/>
    </sheetView>
  </sheetViews>
  <sheetFormatPr baseColWidth="10" defaultRowHeight="15" x14ac:dyDescent="0.25"/>
  <cols>
    <col min="6" max="6" width="12.2851562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394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x14ac:dyDescent="0.25">
      <c r="A10" s="5" t="s">
        <v>316</v>
      </c>
      <c r="B10" s="43">
        <v>43864</v>
      </c>
      <c r="C10" s="5" t="s">
        <v>314</v>
      </c>
      <c r="D10" s="5" t="s">
        <v>315</v>
      </c>
      <c r="E10" s="44" t="s">
        <v>321</v>
      </c>
      <c r="F10" s="45">
        <v>99983.56</v>
      </c>
      <c r="G10" s="43">
        <v>43918</v>
      </c>
    </row>
    <row r="11" spans="1:7" x14ac:dyDescent="0.25">
      <c r="A11" s="5" t="s">
        <v>317</v>
      </c>
      <c r="B11" s="43">
        <v>43864</v>
      </c>
      <c r="C11" s="5" t="s">
        <v>314</v>
      </c>
      <c r="D11" s="5" t="s">
        <v>315</v>
      </c>
      <c r="E11" s="44" t="s">
        <v>321</v>
      </c>
      <c r="F11" s="45">
        <v>79236.08</v>
      </c>
      <c r="G11" s="43">
        <v>43918</v>
      </c>
    </row>
    <row r="12" spans="1:7" x14ac:dyDescent="0.25">
      <c r="A12" s="5" t="s">
        <v>328</v>
      </c>
      <c r="B12" s="43">
        <v>43892</v>
      </c>
      <c r="C12" s="5" t="s">
        <v>314</v>
      </c>
      <c r="D12" s="5" t="s">
        <v>315</v>
      </c>
      <c r="E12" s="44" t="s">
        <v>321</v>
      </c>
      <c r="F12" s="45">
        <v>233751.93</v>
      </c>
      <c r="G12" s="43">
        <v>43981</v>
      </c>
    </row>
    <row r="13" spans="1:7" x14ac:dyDescent="0.25">
      <c r="A13" s="5" t="s">
        <v>329</v>
      </c>
      <c r="B13" s="43">
        <v>43892</v>
      </c>
      <c r="C13" s="5" t="s">
        <v>314</v>
      </c>
      <c r="D13" s="5" t="s">
        <v>315</v>
      </c>
      <c r="E13" s="44" t="s">
        <v>321</v>
      </c>
      <c r="F13" s="45">
        <v>92600.88</v>
      </c>
      <c r="G13" s="43">
        <v>43981</v>
      </c>
    </row>
    <row r="14" spans="1:7" x14ac:dyDescent="0.25">
      <c r="A14" s="5" t="s">
        <v>330</v>
      </c>
      <c r="B14" s="43">
        <v>43893</v>
      </c>
      <c r="C14" s="5" t="s">
        <v>314</v>
      </c>
      <c r="D14" s="5" t="s">
        <v>315</v>
      </c>
      <c r="E14" s="44" t="s">
        <v>321</v>
      </c>
      <c r="F14" s="45">
        <v>39922.120000000003</v>
      </c>
      <c r="G14" s="43">
        <v>43981</v>
      </c>
    </row>
    <row r="15" spans="1:7" x14ac:dyDescent="0.25">
      <c r="A15" s="5" t="s">
        <v>331</v>
      </c>
      <c r="B15" s="43">
        <v>43893</v>
      </c>
      <c r="C15" s="5" t="s">
        <v>314</v>
      </c>
      <c r="D15" s="5" t="s">
        <v>315</v>
      </c>
      <c r="E15" s="44" t="s">
        <v>321</v>
      </c>
      <c r="F15" s="45">
        <v>209626.36</v>
      </c>
      <c r="G15" s="43">
        <v>43981</v>
      </c>
    </row>
    <row r="16" spans="1:7" x14ac:dyDescent="0.25">
      <c r="A16" s="5" t="s">
        <v>332</v>
      </c>
      <c r="B16" s="43">
        <v>43893</v>
      </c>
      <c r="C16" s="5" t="s">
        <v>314</v>
      </c>
      <c r="D16" s="5" t="s">
        <v>315</v>
      </c>
      <c r="E16" s="44" t="s">
        <v>321</v>
      </c>
      <c r="F16" s="45">
        <v>99928.82</v>
      </c>
      <c r="G16" s="43">
        <v>43981</v>
      </c>
    </row>
    <row r="17" spans="1:7" x14ac:dyDescent="0.25">
      <c r="A17" s="5" t="s">
        <v>333</v>
      </c>
      <c r="B17" s="43">
        <v>43894</v>
      </c>
      <c r="C17" s="5" t="s">
        <v>314</v>
      </c>
      <c r="D17" s="5" t="s">
        <v>315</v>
      </c>
      <c r="E17" s="44" t="s">
        <v>321</v>
      </c>
      <c r="F17" s="45">
        <v>519930.36</v>
      </c>
      <c r="G17" s="43">
        <v>43981</v>
      </c>
    </row>
    <row r="18" spans="1:7" x14ac:dyDescent="0.25">
      <c r="A18" s="5" t="s">
        <v>334</v>
      </c>
      <c r="B18" s="43">
        <v>43894</v>
      </c>
      <c r="C18" s="5" t="s">
        <v>314</v>
      </c>
      <c r="D18" s="5" t="s">
        <v>315</v>
      </c>
      <c r="E18" s="44" t="s">
        <v>321</v>
      </c>
      <c r="F18" s="45">
        <v>113077.68</v>
      </c>
      <c r="G18" s="43">
        <v>43981</v>
      </c>
    </row>
    <row r="19" spans="1:7" x14ac:dyDescent="0.25">
      <c r="A19" s="5" t="s">
        <v>335</v>
      </c>
      <c r="B19" s="43">
        <v>43895</v>
      </c>
      <c r="C19" s="5" t="s">
        <v>314</v>
      </c>
      <c r="D19" s="5" t="s">
        <v>315</v>
      </c>
      <c r="E19" s="44" t="s">
        <v>321</v>
      </c>
      <c r="F19" s="45">
        <v>276893.2</v>
      </c>
      <c r="G19" s="43">
        <v>43981</v>
      </c>
    </row>
    <row r="20" spans="1:7" x14ac:dyDescent="0.25">
      <c r="A20" s="5" t="s">
        <v>336</v>
      </c>
      <c r="B20" s="43">
        <v>43895</v>
      </c>
      <c r="C20" s="5" t="s">
        <v>314</v>
      </c>
      <c r="D20" s="5" t="s">
        <v>315</v>
      </c>
      <c r="E20" s="44" t="s">
        <v>321</v>
      </c>
      <c r="F20" s="45">
        <v>249092.2</v>
      </c>
      <c r="G20" s="43">
        <v>43981</v>
      </c>
    </row>
    <row r="21" spans="1:7" x14ac:dyDescent="0.25">
      <c r="A21" s="5" t="s">
        <v>337</v>
      </c>
      <c r="B21" s="43">
        <v>43895</v>
      </c>
      <c r="C21" s="5" t="s">
        <v>314</v>
      </c>
      <c r="D21" s="5" t="s">
        <v>315</v>
      </c>
      <c r="E21" s="44" t="s">
        <v>321</v>
      </c>
      <c r="F21" s="45">
        <v>159810.76</v>
      </c>
      <c r="G21" s="43">
        <v>43981</v>
      </c>
    </row>
    <row r="22" spans="1:7" x14ac:dyDescent="0.25">
      <c r="A22" s="5" t="s">
        <v>338</v>
      </c>
      <c r="B22" s="43">
        <v>43896</v>
      </c>
      <c r="C22" s="5" t="s">
        <v>314</v>
      </c>
      <c r="D22" s="5" t="s">
        <v>315</v>
      </c>
      <c r="E22" s="44" t="s">
        <v>321</v>
      </c>
      <c r="F22" s="45">
        <v>89375.52</v>
      </c>
      <c r="G22" s="43">
        <v>43981</v>
      </c>
    </row>
    <row r="23" spans="1:7" x14ac:dyDescent="0.25">
      <c r="A23" s="5" t="s">
        <v>339</v>
      </c>
      <c r="B23" s="43">
        <v>43896</v>
      </c>
      <c r="C23" s="5" t="s">
        <v>314</v>
      </c>
      <c r="D23" s="5" t="s">
        <v>315</v>
      </c>
      <c r="E23" s="44" t="s">
        <v>321</v>
      </c>
      <c r="F23" s="45">
        <v>125996.9</v>
      </c>
      <c r="G23" s="43">
        <v>43981</v>
      </c>
    </row>
    <row r="24" spans="1:7" x14ac:dyDescent="0.25">
      <c r="A24" s="5" t="s">
        <v>318</v>
      </c>
      <c r="B24" s="43">
        <v>43864</v>
      </c>
      <c r="C24" s="5" t="s">
        <v>314</v>
      </c>
      <c r="D24" s="5" t="s">
        <v>315</v>
      </c>
      <c r="E24" s="44" t="s">
        <v>321</v>
      </c>
      <c r="F24" s="45">
        <v>149440.04</v>
      </c>
      <c r="G24" s="43">
        <v>43979</v>
      </c>
    </row>
    <row r="25" spans="1:7" ht="36.75" x14ac:dyDescent="0.25">
      <c r="A25" s="48" t="s">
        <v>341</v>
      </c>
      <c r="B25" s="49">
        <v>43902</v>
      </c>
      <c r="C25" s="48" t="s">
        <v>342</v>
      </c>
      <c r="D25" s="50" t="s">
        <v>343</v>
      </c>
      <c r="E25" s="44" t="s">
        <v>186</v>
      </c>
      <c r="F25" s="45">
        <v>3610210</v>
      </c>
      <c r="G25" s="43">
        <v>43981</v>
      </c>
    </row>
    <row r="26" spans="1:7" ht="24.75" x14ac:dyDescent="0.25">
      <c r="A26" s="5" t="s">
        <v>238</v>
      </c>
      <c r="B26" s="43">
        <v>43949</v>
      </c>
      <c r="C26" s="5" t="s">
        <v>344</v>
      </c>
      <c r="D26" s="46" t="s">
        <v>345</v>
      </c>
      <c r="E26" s="44" t="s">
        <v>37</v>
      </c>
      <c r="F26" s="45">
        <v>1223678.2</v>
      </c>
      <c r="G26" s="43">
        <v>43981</v>
      </c>
    </row>
    <row r="27" spans="1:7" x14ac:dyDescent="0.25">
      <c r="A27" s="5" t="s">
        <v>111</v>
      </c>
      <c r="B27" s="43">
        <v>43936</v>
      </c>
      <c r="C27" s="5" t="s">
        <v>346</v>
      </c>
      <c r="D27" s="5" t="s">
        <v>347</v>
      </c>
      <c r="E27" s="44" t="s">
        <v>348</v>
      </c>
      <c r="F27" s="45">
        <v>423856</v>
      </c>
      <c r="G27" s="43">
        <v>43997</v>
      </c>
    </row>
    <row r="28" spans="1:7" x14ac:dyDescent="0.25">
      <c r="A28" s="5" t="s">
        <v>349</v>
      </c>
      <c r="B28" s="43">
        <v>43934</v>
      </c>
      <c r="C28" s="5" t="s">
        <v>350</v>
      </c>
      <c r="D28" s="5" t="s">
        <v>351</v>
      </c>
      <c r="E28" s="44" t="s">
        <v>190</v>
      </c>
      <c r="F28" s="45">
        <v>525555.65</v>
      </c>
      <c r="G28" s="43">
        <v>43997</v>
      </c>
    </row>
    <row r="29" spans="1:7" x14ac:dyDescent="0.25">
      <c r="A29" s="5" t="s">
        <v>161</v>
      </c>
      <c r="B29" s="43">
        <v>43917</v>
      </c>
      <c r="C29" s="5" t="s">
        <v>344</v>
      </c>
      <c r="D29" s="5" t="s">
        <v>295</v>
      </c>
      <c r="E29" s="44" t="s">
        <v>296</v>
      </c>
      <c r="F29" s="45">
        <v>1790432.88</v>
      </c>
      <c r="G29" s="43">
        <v>43981</v>
      </c>
    </row>
    <row r="30" spans="1:7" ht="36.75" x14ac:dyDescent="0.25">
      <c r="A30" s="5" t="s">
        <v>352</v>
      </c>
      <c r="B30" s="43">
        <v>43945</v>
      </c>
      <c r="C30" s="46" t="s">
        <v>353</v>
      </c>
      <c r="D30" s="46" t="s">
        <v>354</v>
      </c>
      <c r="E30" s="50" t="s">
        <v>355</v>
      </c>
      <c r="F30" s="45">
        <v>262920.82</v>
      </c>
      <c r="G30" s="43">
        <v>43997</v>
      </c>
    </row>
    <row r="31" spans="1:7" ht="24.75" x14ac:dyDescent="0.25">
      <c r="A31" s="5" t="s">
        <v>356</v>
      </c>
      <c r="B31" s="43">
        <v>43937</v>
      </c>
      <c r="C31" s="5" t="s">
        <v>357</v>
      </c>
      <c r="D31" s="5" t="s">
        <v>358</v>
      </c>
      <c r="E31" s="50" t="s">
        <v>359</v>
      </c>
      <c r="F31" s="45">
        <v>260190</v>
      </c>
      <c r="G31" s="43">
        <v>43997</v>
      </c>
    </row>
    <row r="32" spans="1:7" x14ac:dyDescent="0.25">
      <c r="A32" s="5" t="s">
        <v>360</v>
      </c>
      <c r="B32" s="43">
        <v>43935</v>
      </c>
      <c r="C32" s="5" t="s">
        <v>361</v>
      </c>
      <c r="D32" s="5" t="s">
        <v>362</v>
      </c>
      <c r="E32" s="44" t="s">
        <v>148</v>
      </c>
      <c r="F32" s="45">
        <v>555249</v>
      </c>
      <c r="G32" s="43">
        <v>43997</v>
      </c>
    </row>
    <row r="33" spans="1:126" x14ac:dyDescent="0.25">
      <c r="A33" s="5" t="s">
        <v>363</v>
      </c>
      <c r="B33" s="43">
        <v>43935</v>
      </c>
      <c r="C33" s="5" t="s">
        <v>314</v>
      </c>
      <c r="D33" s="5" t="s">
        <v>364</v>
      </c>
      <c r="E33" s="44" t="s">
        <v>365</v>
      </c>
      <c r="F33" s="45">
        <v>521766.40000000002</v>
      </c>
      <c r="G33" s="43">
        <v>43997</v>
      </c>
    </row>
    <row r="34" spans="1:126" x14ac:dyDescent="0.25">
      <c r="A34" s="5" t="s">
        <v>366</v>
      </c>
      <c r="B34" s="43">
        <v>43935</v>
      </c>
      <c r="C34" s="5" t="s">
        <v>367</v>
      </c>
      <c r="D34" s="5" t="s">
        <v>368</v>
      </c>
      <c r="E34" s="44" t="s">
        <v>369</v>
      </c>
      <c r="F34" s="45">
        <v>1800000</v>
      </c>
      <c r="G34" s="43">
        <v>44013</v>
      </c>
    </row>
    <row r="35" spans="1:126" ht="24.75" x14ac:dyDescent="0.25">
      <c r="A35" s="5" t="s">
        <v>370</v>
      </c>
      <c r="B35" s="43">
        <v>43935</v>
      </c>
      <c r="C35" s="5" t="s">
        <v>314</v>
      </c>
      <c r="D35" s="5" t="s">
        <v>362</v>
      </c>
      <c r="E35" s="50" t="s">
        <v>371</v>
      </c>
      <c r="F35" s="45">
        <v>885939.96</v>
      </c>
      <c r="G35" s="43">
        <v>43997</v>
      </c>
    </row>
    <row r="36" spans="1:126" x14ac:dyDescent="0.25">
      <c r="A36" s="5" t="s">
        <v>372</v>
      </c>
      <c r="B36" s="43">
        <v>43929</v>
      </c>
      <c r="C36" s="5" t="s">
        <v>314</v>
      </c>
      <c r="D36" s="5" t="s">
        <v>373</v>
      </c>
      <c r="E36" s="44" t="s">
        <v>222</v>
      </c>
      <c r="F36" s="45">
        <v>92022.8</v>
      </c>
      <c r="G36" s="43">
        <v>44013</v>
      </c>
    </row>
    <row r="37" spans="1:126" x14ac:dyDescent="0.25">
      <c r="A37" s="5" t="s">
        <v>331</v>
      </c>
      <c r="B37" s="43">
        <v>43936</v>
      </c>
      <c r="C37" s="5" t="s">
        <v>374</v>
      </c>
      <c r="D37" s="5" t="s">
        <v>375</v>
      </c>
      <c r="E37" s="44" t="s">
        <v>376</v>
      </c>
      <c r="F37" s="45">
        <v>107500</v>
      </c>
      <c r="G37" s="43">
        <v>44013</v>
      </c>
    </row>
    <row r="38" spans="1:126" ht="24.75" x14ac:dyDescent="0.25">
      <c r="A38" s="51" t="s">
        <v>377</v>
      </c>
      <c r="B38" s="49">
        <v>43929</v>
      </c>
      <c r="C38" s="51" t="s">
        <v>378</v>
      </c>
      <c r="D38" s="46" t="s">
        <v>379</v>
      </c>
      <c r="E38" s="50" t="s">
        <v>380</v>
      </c>
      <c r="F38" s="45">
        <v>27907</v>
      </c>
      <c r="G38" s="43">
        <v>44013</v>
      </c>
    </row>
    <row r="39" spans="1:126" ht="24.75" x14ac:dyDescent="0.25">
      <c r="A39" s="5" t="s">
        <v>381</v>
      </c>
      <c r="B39" s="43">
        <v>43928</v>
      </c>
      <c r="C39" s="46" t="s">
        <v>382</v>
      </c>
      <c r="D39" s="5" t="s">
        <v>383</v>
      </c>
      <c r="E39" s="50" t="s">
        <v>384</v>
      </c>
      <c r="F39" s="45">
        <v>77240.44</v>
      </c>
      <c r="G39" s="43">
        <v>44013</v>
      </c>
    </row>
    <row r="40" spans="1:126" x14ac:dyDescent="0.25">
      <c r="A40" s="5" t="s">
        <v>385</v>
      </c>
      <c r="B40" s="43">
        <v>43928</v>
      </c>
      <c r="C40" s="5" t="s">
        <v>344</v>
      </c>
      <c r="D40" s="5" t="s">
        <v>386</v>
      </c>
      <c r="E40" s="44" t="s">
        <v>296</v>
      </c>
      <c r="F40" s="45">
        <v>61832</v>
      </c>
      <c r="G40" s="43">
        <v>44013</v>
      </c>
    </row>
    <row r="41" spans="1:126" x14ac:dyDescent="0.25">
      <c r="A41" s="5" t="s">
        <v>40</v>
      </c>
      <c r="B41" s="43">
        <v>43929</v>
      </c>
      <c r="C41" s="5" t="s">
        <v>387</v>
      </c>
      <c r="D41" s="5" t="s">
        <v>388</v>
      </c>
      <c r="E41" s="44" t="s">
        <v>225</v>
      </c>
      <c r="F41" s="45">
        <v>59092.04</v>
      </c>
      <c r="G41" s="43">
        <v>44013</v>
      </c>
    </row>
    <row r="42" spans="1:126" x14ac:dyDescent="0.25">
      <c r="A42" s="5" t="s">
        <v>389</v>
      </c>
      <c r="B42" s="43">
        <v>43928</v>
      </c>
      <c r="C42" s="5" t="s">
        <v>391</v>
      </c>
      <c r="D42" s="5" t="s">
        <v>362</v>
      </c>
      <c r="E42" s="44" t="s">
        <v>148</v>
      </c>
      <c r="F42" s="45">
        <v>149756.16</v>
      </c>
      <c r="G42" s="43">
        <v>44013</v>
      </c>
      <c r="DV42" t="s">
        <v>390</v>
      </c>
    </row>
    <row r="43" spans="1:126" x14ac:dyDescent="0.25">
      <c r="A43" s="5" t="s">
        <v>392</v>
      </c>
      <c r="B43" s="43">
        <v>43921</v>
      </c>
      <c r="C43" s="5" t="s">
        <v>344</v>
      </c>
      <c r="D43" s="5" t="s">
        <v>386</v>
      </c>
      <c r="E43" s="44" t="s">
        <v>393</v>
      </c>
      <c r="F43" s="45">
        <v>2717975.66</v>
      </c>
      <c r="G43" s="43">
        <v>43981</v>
      </c>
    </row>
    <row r="44" spans="1:126" ht="15.75" thickBot="1" x14ac:dyDescent="0.3">
      <c r="A44" s="1"/>
      <c r="B44" s="38"/>
      <c r="C44" s="1"/>
      <c r="D44" s="79" t="s">
        <v>326</v>
      </c>
      <c r="E44" s="80"/>
      <c r="F44" s="42">
        <f>SUM(F9:F43)</f>
        <v>17769591.420000002</v>
      </c>
      <c r="G44" s="38"/>
    </row>
    <row r="45" spans="1:126" x14ac:dyDescent="0.25">
      <c r="A45" s="1"/>
      <c r="B45" s="38"/>
      <c r="C45" s="1"/>
      <c r="D45" s="41"/>
      <c r="E45" s="40"/>
      <c r="F45" s="39"/>
      <c r="G45" s="38"/>
    </row>
    <row r="50" spans="1:7" x14ac:dyDescent="0.25">
      <c r="A50" s="77" t="s">
        <v>76</v>
      </c>
      <c r="B50" s="77"/>
      <c r="C50" s="77"/>
      <c r="D50" s="77"/>
      <c r="E50" s="77"/>
      <c r="F50" s="77"/>
      <c r="G50" s="77"/>
    </row>
    <row r="51" spans="1:7" x14ac:dyDescent="0.25">
      <c r="A51" s="76" t="s">
        <v>75</v>
      </c>
      <c r="B51" s="76"/>
      <c r="C51" s="76"/>
      <c r="D51" s="76"/>
      <c r="E51" s="76"/>
      <c r="F51" s="76"/>
      <c r="G51" s="76"/>
    </row>
    <row r="52" spans="1:7" x14ac:dyDescent="0.25">
      <c r="A52" s="76" t="s">
        <v>74</v>
      </c>
      <c r="B52" s="76"/>
      <c r="C52" s="76"/>
      <c r="D52" s="76"/>
      <c r="E52" s="76"/>
      <c r="F52" s="76"/>
      <c r="G52" s="76"/>
    </row>
  </sheetData>
  <mergeCells count="7">
    <mergeCell ref="A52:G52"/>
    <mergeCell ref="A5:G5"/>
    <mergeCell ref="A6:G6"/>
    <mergeCell ref="A7:G7"/>
    <mergeCell ref="D44:E44"/>
    <mergeCell ref="A50:G50"/>
    <mergeCell ref="A51:G5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workbookViewId="0">
      <selection sqref="A1:G18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395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15.75" thickBot="1" x14ac:dyDescent="0.3">
      <c r="A10" s="1"/>
      <c r="B10" s="38"/>
      <c r="C10" s="1"/>
      <c r="D10" s="79" t="s">
        <v>326</v>
      </c>
      <c r="E10" s="80"/>
      <c r="F10" s="42">
        <f>SUM(F9:F9)</f>
        <v>77800</v>
      </c>
      <c r="G10" s="38"/>
    </row>
    <row r="11" spans="1:7" x14ac:dyDescent="0.25">
      <c r="A11" s="1"/>
      <c r="B11" s="38"/>
      <c r="C11" s="1"/>
      <c r="D11" s="41"/>
      <c r="E11" s="40"/>
      <c r="F11" s="39"/>
      <c r="G11" s="38"/>
    </row>
    <row r="16" spans="1:7" x14ac:dyDescent="0.25">
      <c r="A16" s="77" t="s">
        <v>76</v>
      </c>
      <c r="B16" s="77"/>
      <c r="C16" s="77"/>
      <c r="D16" s="77"/>
      <c r="E16" s="77"/>
      <c r="F16" s="77"/>
      <c r="G16" s="77"/>
    </row>
    <row r="17" spans="1:7" x14ac:dyDescent="0.25">
      <c r="A17" s="76" t="s">
        <v>75</v>
      </c>
      <c r="B17" s="76"/>
      <c r="C17" s="76"/>
      <c r="D17" s="76"/>
      <c r="E17" s="76"/>
      <c r="F17" s="76"/>
      <c r="G17" s="76"/>
    </row>
    <row r="18" spans="1:7" x14ac:dyDescent="0.25">
      <c r="A18" s="76" t="s">
        <v>74</v>
      </c>
      <c r="B18" s="76"/>
      <c r="C18" s="76"/>
      <c r="D18" s="76"/>
      <c r="E18" s="76"/>
      <c r="F18" s="76"/>
      <c r="G18" s="76"/>
    </row>
  </sheetData>
  <mergeCells count="7">
    <mergeCell ref="A18:G18"/>
    <mergeCell ref="A5:G5"/>
    <mergeCell ref="A6:G6"/>
    <mergeCell ref="A7:G7"/>
    <mergeCell ref="D10:E10"/>
    <mergeCell ref="A16:G16"/>
    <mergeCell ref="A17:G17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workbookViewId="0">
      <selection sqref="A1:G18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396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15.75" thickBot="1" x14ac:dyDescent="0.3">
      <c r="A10" s="1"/>
      <c r="B10" s="38"/>
      <c r="C10" s="1"/>
      <c r="D10" s="79" t="s">
        <v>326</v>
      </c>
      <c r="E10" s="80"/>
      <c r="F10" s="42">
        <f>SUM(F9:F9)</f>
        <v>77800</v>
      </c>
      <c r="G10" s="38"/>
    </row>
    <row r="11" spans="1:7" x14ac:dyDescent="0.25">
      <c r="A11" s="1"/>
      <c r="B11" s="38"/>
      <c r="C11" s="1"/>
      <c r="D11" s="41"/>
      <c r="E11" s="40"/>
      <c r="F11" s="39"/>
      <c r="G11" s="38"/>
    </row>
    <row r="16" spans="1:7" x14ac:dyDescent="0.25">
      <c r="A16" s="77" t="s">
        <v>76</v>
      </c>
      <c r="B16" s="77"/>
      <c r="C16" s="77"/>
      <c r="D16" s="77"/>
      <c r="E16" s="77"/>
      <c r="F16" s="77"/>
      <c r="G16" s="77"/>
    </row>
    <row r="17" spans="1:7" x14ac:dyDescent="0.25">
      <c r="A17" s="76" t="s">
        <v>75</v>
      </c>
      <c r="B17" s="76"/>
      <c r="C17" s="76"/>
      <c r="D17" s="76"/>
      <c r="E17" s="76"/>
      <c r="F17" s="76"/>
      <c r="G17" s="76"/>
    </row>
    <row r="18" spans="1:7" x14ac:dyDescent="0.25">
      <c r="A18" s="76" t="s">
        <v>74</v>
      </c>
      <c r="B18" s="76"/>
      <c r="C18" s="76"/>
      <c r="D18" s="76"/>
      <c r="E18" s="76"/>
      <c r="F18" s="76"/>
      <c r="G18" s="76"/>
    </row>
  </sheetData>
  <mergeCells count="7">
    <mergeCell ref="A18:G18"/>
    <mergeCell ref="A5:G5"/>
    <mergeCell ref="A6:G6"/>
    <mergeCell ref="A7:G7"/>
    <mergeCell ref="D10:E10"/>
    <mergeCell ref="A16:G16"/>
    <mergeCell ref="A17:G17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workbookViewId="0">
      <selection activeCell="H17" sqref="H17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397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15.75" thickBot="1" x14ac:dyDescent="0.3">
      <c r="A10" s="1"/>
      <c r="B10" s="38"/>
      <c r="C10" s="1"/>
      <c r="D10" s="79" t="s">
        <v>326</v>
      </c>
      <c r="E10" s="80"/>
      <c r="F10" s="42">
        <f>SUM(F9:F9)</f>
        <v>77800</v>
      </c>
      <c r="G10" s="38"/>
    </row>
    <row r="11" spans="1:7" x14ac:dyDescent="0.25">
      <c r="A11" s="1"/>
      <c r="B11" s="38"/>
      <c r="C11" s="1"/>
      <c r="D11" s="41"/>
      <c r="E11" s="40"/>
      <c r="F11" s="39"/>
      <c r="G11" s="38"/>
    </row>
    <row r="16" spans="1:7" x14ac:dyDescent="0.25">
      <c r="A16" s="77" t="s">
        <v>76</v>
      </c>
      <c r="B16" s="77"/>
      <c r="C16" s="77"/>
      <c r="D16" s="77"/>
      <c r="E16" s="77"/>
      <c r="F16" s="77"/>
      <c r="G16" s="77"/>
    </row>
    <row r="17" spans="1:7" x14ac:dyDescent="0.25">
      <c r="A17" s="76" t="s">
        <v>75</v>
      </c>
      <c r="B17" s="76"/>
      <c r="C17" s="76"/>
      <c r="D17" s="76"/>
      <c r="E17" s="76"/>
      <c r="F17" s="76"/>
      <c r="G17" s="76"/>
    </row>
    <row r="18" spans="1:7" x14ac:dyDescent="0.25">
      <c r="A18" s="76" t="s">
        <v>74</v>
      </c>
      <c r="B18" s="76"/>
      <c r="C18" s="76"/>
      <c r="D18" s="76"/>
      <c r="E18" s="76"/>
      <c r="F18" s="76"/>
      <c r="G18" s="76"/>
    </row>
  </sheetData>
  <mergeCells count="7">
    <mergeCell ref="A18:G18"/>
    <mergeCell ref="A5:G5"/>
    <mergeCell ref="A6:G6"/>
    <mergeCell ref="A7:G7"/>
    <mergeCell ref="D10:E10"/>
    <mergeCell ref="A16:G16"/>
    <mergeCell ref="A17:G17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workbookViewId="0">
      <selection activeCell="A9" sqref="A9:G9"/>
    </sheetView>
  </sheetViews>
  <sheetFormatPr baseColWidth="10" defaultRowHeight="15" x14ac:dyDescent="0.25"/>
  <cols>
    <col min="4" max="4" width="12.5703125" customWidth="1"/>
    <col min="6" max="6" width="12" bestFit="1" customWidth="1"/>
  </cols>
  <sheetData>
    <row r="1" spans="1:7" x14ac:dyDescent="0.25">
      <c r="A1" t="s">
        <v>427</v>
      </c>
    </row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426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36" x14ac:dyDescent="0.25">
      <c r="A10" s="28" t="s">
        <v>398</v>
      </c>
      <c r="B10" s="29">
        <v>44050</v>
      </c>
      <c r="C10" s="28" t="s">
        <v>399</v>
      </c>
      <c r="D10" s="28" t="s">
        <v>283</v>
      </c>
      <c r="E10" s="28" t="s">
        <v>400</v>
      </c>
      <c r="F10" s="31">
        <v>38530.910000000003</v>
      </c>
      <c r="G10" s="29">
        <v>44196</v>
      </c>
    </row>
    <row r="11" spans="1:7" ht="36" x14ac:dyDescent="0.25">
      <c r="A11" s="52" t="s">
        <v>412</v>
      </c>
      <c r="B11" s="53">
        <v>44077</v>
      </c>
      <c r="C11" s="52" t="s">
        <v>413</v>
      </c>
      <c r="D11" s="52" t="s">
        <v>425</v>
      </c>
      <c r="E11" s="52" t="s">
        <v>148</v>
      </c>
      <c r="F11" s="54">
        <v>116339</v>
      </c>
      <c r="G11" s="53">
        <v>44196</v>
      </c>
    </row>
    <row r="12" spans="1:7" ht="24" x14ac:dyDescent="0.25">
      <c r="A12" s="28" t="s">
        <v>401</v>
      </c>
      <c r="B12" s="29">
        <v>43979</v>
      </c>
      <c r="C12" s="28" t="s">
        <v>402</v>
      </c>
      <c r="D12" s="28" t="s">
        <v>403</v>
      </c>
      <c r="E12" s="28" t="s">
        <v>404</v>
      </c>
      <c r="F12" s="31">
        <v>1438334.63</v>
      </c>
      <c r="G12" s="29">
        <v>44196</v>
      </c>
    </row>
    <row r="13" spans="1:7" ht="36" x14ac:dyDescent="0.25">
      <c r="A13" s="52" t="s">
        <v>414</v>
      </c>
      <c r="B13" s="53">
        <v>43978</v>
      </c>
      <c r="C13" s="52" t="s">
        <v>415</v>
      </c>
      <c r="D13" s="52" t="s">
        <v>422</v>
      </c>
      <c r="E13" s="52" t="s">
        <v>423</v>
      </c>
      <c r="F13" s="54">
        <v>78.709999999999994</v>
      </c>
      <c r="G13" s="53">
        <v>44196</v>
      </c>
    </row>
    <row r="14" spans="1:7" ht="36" x14ac:dyDescent="0.25">
      <c r="A14" s="52" t="s">
        <v>416</v>
      </c>
      <c r="B14" s="53">
        <v>43978</v>
      </c>
      <c r="C14" s="52" t="s">
        <v>415</v>
      </c>
      <c r="D14" s="52" t="s">
        <v>422</v>
      </c>
      <c r="E14" s="52" t="s">
        <v>423</v>
      </c>
      <c r="F14" s="54">
        <v>630.26</v>
      </c>
      <c r="G14" s="53">
        <v>44196</v>
      </c>
    </row>
    <row r="15" spans="1:7" ht="36" x14ac:dyDescent="0.25">
      <c r="A15" s="52" t="s">
        <v>417</v>
      </c>
      <c r="B15" s="53">
        <v>44069</v>
      </c>
      <c r="C15" s="52" t="s">
        <v>415</v>
      </c>
      <c r="D15" s="52" t="s">
        <v>422</v>
      </c>
      <c r="E15" s="52" t="s">
        <v>423</v>
      </c>
      <c r="F15" s="54">
        <v>340344.53</v>
      </c>
      <c r="G15" s="53">
        <v>44196</v>
      </c>
    </row>
    <row r="16" spans="1:7" ht="36" x14ac:dyDescent="0.25">
      <c r="A16" s="52" t="s">
        <v>421</v>
      </c>
      <c r="B16" s="53">
        <v>44078</v>
      </c>
      <c r="C16" s="52" t="s">
        <v>415</v>
      </c>
      <c r="D16" s="52" t="s">
        <v>422</v>
      </c>
      <c r="E16" s="52" t="s">
        <v>423</v>
      </c>
      <c r="F16" s="54">
        <v>16500.009999999998</v>
      </c>
      <c r="G16" s="53">
        <v>44196</v>
      </c>
    </row>
    <row r="17" spans="1:7" ht="24" x14ac:dyDescent="0.25">
      <c r="A17" s="52" t="s">
        <v>420</v>
      </c>
      <c r="B17" s="53">
        <v>44078</v>
      </c>
      <c r="C17" s="52" t="s">
        <v>419</v>
      </c>
      <c r="D17" s="52" t="s">
        <v>424</v>
      </c>
      <c r="E17" s="52" t="s">
        <v>376</v>
      </c>
      <c r="F17" s="54">
        <v>50999.97</v>
      </c>
      <c r="G17" s="53">
        <v>44196</v>
      </c>
    </row>
    <row r="18" spans="1:7" ht="36" x14ac:dyDescent="0.25">
      <c r="A18" s="52" t="s">
        <v>418</v>
      </c>
      <c r="B18" s="53">
        <v>44071</v>
      </c>
      <c r="C18" s="52" t="s">
        <v>415</v>
      </c>
      <c r="D18" s="55" t="s">
        <v>422</v>
      </c>
      <c r="E18" s="52" t="s">
        <v>423</v>
      </c>
      <c r="F18" s="54">
        <v>4536.97</v>
      </c>
      <c r="G18" s="53">
        <v>44196</v>
      </c>
    </row>
    <row r="19" spans="1:7" x14ac:dyDescent="0.25">
      <c r="A19" s="28" t="s">
        <v>405</v>
      </c>
      <c r="B19" s="29">
        <v>44032</v>
      </c>
      <c r="C19" s="28" t="s">
        <v>406</v>
      </c>
      <c r="D19" s="28" t="s">
        <v>407</v>
      </c>
      <c r="E19" s="28" t="s">
        <v>404</v>
      </c>
      <c r="F19" s="31">
        <v>12958341.279999999</v>
      </c>
      <c r="G19" s="29">
        <v>44196</v>
      </c>
    </row>
    <row r="20" spans="1:7" ht="24" x14ac:dyDescent="0.25">
      <c r="A20" s="28" t="s">
        <v>408</v>
      </c>
      <c r="B20" s="29">
        <v>44040</v>
      </c>
      <c r="C20" s="28" t="s">
        <v>409</v>
      </c>
      <c r="D20" s="28" t="s">
        <v>410</v>
      </c>
      <c r="E20" s="28" t="s">
        <v>411</v>
      </c>
      <c r="F20" s="31">
        <v>1850536.98</v>
      </c>
      <c r="G20" s="29">
        <v>44196</v>
      </c>
    </row>
    <row r="21" spans="1:7" ht="15.75" thickBot="1" x14ac:dyDescent="0.3">
      <c r="A21" s="1"/>
      <c r="B21" s="38"/>
      <c r="C21" s="1"/>
      <c r="D21" s="79" t="s">
        <v>326</v>
      </c>
      <c r="E21" s="80"/>
      <c r="F21" s="42">
        <f>SUM(F9:F20)</f>
        <v>16892973.25</v>
      </c>
      <c r="G21" s="38"/>
    </row>
    <row r="22" spans="1:7" x14ac:dyDescent="0.25">
      <c r="A22" s="1"/>
      <c r="B22" s="38"/>
      <c r="C22" s="1"/>
      <c r="D22" s="41"/>
      <c r="E22" s="40"/>
      <c r="F22" s="39"/>
      <c r="G22" s="38"/>
    </row>
    <row r="27" spans="1:7" x14ac:dyDescent="0.25">
      <c r="A27" s="77" t="s">
        <v>76</v>
      </c>
      <c r="B27" s="77"/>
      <c r="C27" s="77"/>
      <c r="D27" s="77"/>
      <c r="E27" s="77"/>
      <c r="F27" s="77"/>
      <c r="G27" s="77"/>
    </row>
    <row r="28" spans="1:7" x14ac:dyDescent="0.25">
      <c r="A28" s="76" t="s">
        <v>75</v>
      </c>
      <c r="B28" s="76"/>
      <c r="C28" s="76"/>
      <c r="D28" s="76"/>
      <c r="E28" s="76"/>
      <c r="F28" s="76"/>
      <c r="G28" s="76"/>
    </row>
    <row r="29" spans="1:7" x14ac:dyDescent="0.25">
      <c r="A29" s="76" t="s">
        <v>74</v>
      </c>
      <c r="B29" s="76"/>
      <c r="C29" s="76"/>
      <c r="D29" s="76"/>
      <c r="E29" s="76"/>
      <c r="F29" s="76"/>
      <c r="G29" s="76"/>
    </row>
  </sheetData>
  <mergeCells count="7">
    <mergeCell ref="A29:G29"/>
    <mergeCell ref="A5:G5"/>
    <mergeCell ref="A6:G6"/>
    <mergeCell ref="A7:G7"/>
    <mergeCell ref="D21:E21"/>
    <mergeCell ref="A27:G27"/>
    <mergeCell ref="A28:G2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7"/>
  <sheetViews>
    <sheetView topLeftCell="A13" workbookViewId="0">
      <selection sqref="A1:G27"/>
    </sheetView>
  </sheetViews>
  <sheetFormatPr baseColWidth="10" defaultRowHeight="15" x14ac:dyDescent="0.25"/>
  <cols>
    <col min="4" max="4" width="12.5703125" customWidth="1"/>
    <col min="6" max="6" width="12" bestFit="1" customWidth="1"/>
  </cols>
  <sheetData>
    <row r="4" spans="1:7" x14ac:dyDescent="0.25">
      <c r="A4" s="77" t="s">
        <v>1</v>
      </c>
      <c r="B4" s="77"/>
      <c r="C4" s="77"/>
      <c r="D4" s="77"/>
      <c r="E4" s="77"/>
      <c r="F4" s="77"/>
      <c r="G4" s="77"/>
    </row>
    <row r="5" spans="1:7" x14ac:dyDescent="0.25">
      <c r="A5" s="76" t="s">
        <v>0</v>
      </c>
      <c r="B5" s="76"/>
      <c r="C5" s="76"/>
      <c r="D5" s="76"/>
      <c r="E5" s="76"/>
      <c r="F5" s="76"/>
      <c r="G5" s="76"/>
    </row>
    <row r="6" spans="1:7" x14ac:dyDescent="0.25">
      <c r="A6" s="76" t="s">
        <v>428</v>
      </c>
      <c r="B6" s="76"/>
      <c r="C6" s="76"/>
      <c r="D6" s="76"/>
      <c r="E6" s="76"/>
      <c r="F6" s="76"/>
      <c r="G6" s="76"/>
    </row>
    <row r="7" spans="1:7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</row>
    <row r="8" spans="1:7" ht="24" x14ac:dyDescent="0.25">
      <c r="A8" s="28" t="s">
        <v>70</v>
      </c>
      <c r="B8" s="29">
        <v>43038</v>
      </c>
      <c r="C8" s="28" t="s">
        <v>71</v>
      </c>
      <c r="D8" s="28" t="s">
        <v>69</v>
      </c>
      <c r="E8" s="30" t="s">
        <v>68</v>
      </c>
      <c r="F8" s="31">
        <v>77800</v>
      </c>
      <c r="G8" s="29">
        <v>43100</v>
      </c>
    </row>
    <row r="9" spans="1:7" ht="36" x14ac:dyDescent="0.25">
      <c r="A9" s="28" t="s">
        <v>398</v>
      </c>
      <c r="B9" s="29">
        <v>44050</v>
      </c>
      <c r="C9" s="28" t="s">
        <v>399</v>
      </c>
      <c r="D9" s="28" t="s">
        <v>283</v>
      </c>
      <c r="E9" s="28" t="s">
        <v>400</v>
      </c>
      <c r="F9" s="31">
        <v>38530.910000000003</v>
      </c>
      <c r="G9" s="29">
        <v>44196</v>
      </c>
    </row>
    <row r="10" spans="1:7" ht="36" x14ac:dyDescent="0.25">
      <c r="A10" s="52" t="s">
        <v>412</v>
      </c>
      <c r="B10" s="53">
        <v>44077</v>
      </c>
      <c r="C10" s="52" t="s">
        <v>413</v>
      </c>
      <c r="D10" s="52" t="s">
        <v>425</v>
      </c>
      <c r="E10" s="52" t="s">
        <v>148</v>
      </c>
      <c r="F10" s="54">
        <v>116339</v>
      </c>
      <c r="G10" s="53">
        <v>44196</v>
      </c>
    </row>
    <row r="11" spans="1:7" ht="24" x14ac:dyDescent="0.25">
      <c r="A11" s="28" t="s">
        <v>401</v>
      </c>
      <c r="B11" s="29">
        <v>43979</v>
      </c>
      <c r="C11" s="28" t="s">
        <v>402</v>
      </c>
      <c r="D11" s="28" t="s">
        <v>403</v>
      </c>
      <c r="E11" s="28" t="s">
        <v>404</v>
      </c>
      <c r="F11" s="31">
        <v>1438334.63</v>
      </c>
      <c r="G11" s="29">
        <v>44196</v>
      </c>
    </row>
    <row r="12" spans="1:7" ht="36" x14ac:dyDescent="0.25">
      <c r="A12" s="52" t="s">
        <v>414</v>
      </c>
      <c r="B12" s="53">
        <v>43978</v>
      </c>
      <c r="C12" s="52" t="s">
        <v>415</v>
      </c>
      <c r="D12" s="52" t="s">
        <v>422</v>
      </c>
      <c r="E12" s="52" t="s">
        <v>423</v>
      </c>
      <c r="F12" s="54">
        <v>78.709999999999994</v>
      </c>
      <c r="G12" s="53">
        <v>44196</v>
      </c>
    </row>
    <row r="13" spans="1:7" ht="36" x14ac:dyDescent="0.25">
      <c r="A13" s="52" t="s">
        <v>416</v>
      </c>
      <c r="B13" s="53">
        <v>43978</v>
      </c>
      <c r="C13" s="52" t="s">
        <v>415</v>
      </c>
      <c r="D13" s="52" t="s">
        <v>422</v>
      </c>
      <c r="E13" s="52" t="s">
        <v>423</v>
      </c>
      <c r="F13" s="54">
        <v>630.26</v>
      </c>
      <c r="G13" s="53">
        <v>44196</v>
      </c>
    </row>
    <row r="14" spans="1:7" ht="36" x14ac:dyDescent="0.25">
      <c r="A14" s="52" t="s">
        <v>417</v>
      </c>
      <c r="B14" s="53">
        <v>44069</v>
      </c>
      <c r="C14" s="52" t="s">
        <v>415</v>
      </c>
      <c r="D14" s="52" t="s">
        <v>422</v>
      </c>
      <c r="E14" s="52" t="s">
        <v>423</v>
      </c>
      <c r="F14" s="54">
        <v>340344.53</v>
      </c>
      <c r="G14" s="53">
        <v>44196</v>
      </c>
    </row>
    <row r="15" spans="1:7" ht="24" x14ac:dyDescent="0.25">
      <c r="A15" s="52" t="s">
        <v>421</v>
      </c>
      <c r="B15" s="53">
        <v>44078</v>
      </c>
      <c r="C15" s="52" t="s">
        <v>419</v>
      </c>
      <c r="D15" s="52" t="s">
        <v>422</v>
      </c>
      <c r="E15" s="52" t="s">
        <v>423</v>
      </c>
      <c r="F15" s="54">
        <v>16500.009999999998</v>
      </c>
      <c r="G15" s="53">
        <v>44196</v>
      </c>
    </row>
    <row r="16" spans="1:7" ht="24" x14ac:dyDescent="0.25">
      <c r="A16" s="52" t="s">
        <v>420</v>
      </c>
      <c r="B16" s="53">
        <v>44078</v>
      </c>
      <c r="C16" s="52" t="s">
        <v>419</v>
      </c>
      <c r="D16" s="52" t="s">
        <v>424</v>
      </c>
      <c r="E16" s="52" t="s">
        <v>376</v>
      </c>
      <c r="F16" s="54">
        <v>50999.97</v>
      </c>
      <c r="G16" s="53">
        <v>44196</v>
      </c>
    </row>
    <row r="17" spans="1:7" ht="36" x14ac:dyDescent="0.25">
      <c r="A17" s="52" t="s">
        <v>418</v>
      </c>
      <c r="B17" s="53">
        <v>44071</v>
      </c>
      <c r="C17" s="52" t="s">
        <v>415</v>
      </c>
      <c r="D17" s="55" t="s">
        <v>422</v>
      </c>
      <c r="E17" s="52" t="s">
        <v>423</v>
      </c>
      <c r="F17" s="54">
        <v>4536.97</v>
      </c>
      <c r="G17" s="53">
        <v>44196</v>
      </c>
    </row>
    <row r="18" spans="1:7" ht="24" x14ac:dyDescent="0.25">
      <c r="A18" s="28" t="s">
        <v>408</v>
      </c>
      <c r="B18" s="29">
        <v>44040</v>
      </c>
      <c r="C18" s="28" t="s">
        <v>409</v>
      </c>
      <c r="D18" s="28" t="s">
        <v>410</v>
      </c>
      <c r="E18" s="28" t="s">
        <v>411</v>
      </c>
      <c r="F18" s="31">
        <v>1850536.98</v>
      </c>
      <c r="G18" s="29">
        <v>44196</v>
      </c>
    </row>
    <row r="19" spans="1:7" ht="15.75" thickBot="1" x14ac:dyDescent="0.3">
      <c r="A19" s="1"/>
      <c r="B19" s="38"/>
      <c r="C19" s="1"/>
      <c r="D19" s="79" t="s">
        <v>326</v>
      </c>
      <c r="E19" s="80"/>
      <c r="F19" s="42">
        <f>SUM(F8:F18)</f>
        <v>3934631.9699999997</v>
      </c>
      <c r="G19" s="38"/>
    </row>
    <row r="20" spans="1:7" x14ac:dyDescent="0.25">
      <c r="A20" s="1"/>
      <c r="B20" s="38"/>
      <c r="C20" s="1"/>
      <c r="D20" s="41"/>
      <c r="E20" s="40"/>
      <c r="F20" s="39"/>
      <c r="G20" s="38"/>
    </row>
    <row r="25" spans="1:7" x14ac:dyDescent="0.25">
      <c r="A25" s="77" t="s">
        <v>76</v>
      </c>
      <c r="B25" s="77"/>
      <c r="C25" s="77"/>
      <c r="D25" s="77"/>
      <c r="E25" s="77"/>
      <c r="F25" s="77"/>
      <c r="G25" s="77"/>
    </row>
    <row r="26" spans="1:7" x14ac:dyDescent="0.25">
      <c r="A26" s="76" t="s">
        <v>75</v>
      </c>
      <c r="B26" s="76"/>
      <c r="C26" s="76"/>
      <c r="D26" s="76"/>
      <c r="E26" s="76"/>
      <c r="F26" s="76"/>
      <c r="G26" s="76"/>
    </row>
    <row r="27" spans="1:7" x14ac:dyDescent="0.25">
      <c r="A27" s="76" t="s">
        <v>74</v>
      </c>
      <c r="B27" s="76"/>
      <c r="C27" s="76"/>
      <c r="D27" s="76"/>
      <c r="E27" s="76"/>
      <c r="F27" s="76"/>
      <c r="G27" s="76"/>
    </row>
  </sheetData>
  <mergeCells count="7">
    <mergeCell ref="A27:G27"/>
    <mergeCell ref="A4:G4"/>
    <mergeCell ref="A5:G5"/>
    <mergeCell ref="A6:G6"/>
    <mergeCell ref="D19:E19"/>
    <mergeCell ref="A25:G25"/>
    <mergeCell ref="A26:G26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2"/>
  <sheetViews>
    <sheetView topLeftCell="A8" workbookViewId="0">
      <selection sqref="A1:G22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429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36" x14ac:dyDescent="0.25">
      <c r="A10" s="28" t="s">
        <v>398</v>
      </c>
      <c r="B10" s="29">
        <v>44050</v>
      </c>
      <c r="C10" s="28" t="s">
        <v>399</v>
      </c>
      <c r="D10" s="28" t="s">
        <v>283</v>
      </c>
      <c r="E10" s="28" t="s">
        <v>400</v>
      </c>
      <c r="F10" s="31">
        <v>38530.910000000003</v>
      </c>
      <c r="G10" s="29">
        <v>44196</v>
      </c>
    </row>
    <row r="11" spans="1:7" ht="36" x14ac:dyDescent="0.25">
      <c r="A11" s="52" t="s">
        <v>412</v>
      </c>
      <c r="B11" s="53">
        <v>44077</v>
      </c>
      <c r="C11" s="52" t="s">
        <v>413</v>
      </c>
      <c r="D11" s="52" t="s">
        <v>425</v>
      </c>
      <c r="E11" s="52" t="s">
        <v>148</v>
      </c>
      <c r="F11" s="54">
        <v>116339</v>
      </c>
      <c r="G11" s="53">
        <v>44196</v>
      </c>
    </row>
    <row r="12" spans="1:7" ht="24" x14ac:dyDescent="0.25">
      <c r="A12" s="28" t="s">
        <v>401</v>
      </c>
      <c r="B12" s="29">
        <v>43979</v>
      </c>
      <c r="C12" s="28" t="s">
        <v>402</v>
      </c>
      <c r="D12" s="28" t="s">
        <v>403</v>
      </c>
      <c r="E12" s="28" t="s">
        <v>404</v>
      </c>
      <c r="F12" s="31">
        <v>1438334.63</v>
      </c>
      <c r="G12" s="29">
        <v>44196</v>
      </c>
    </row>
    <row r="13" spans="1:7" ht="24" x14ac:dyDescent="0.25">
      <c r="A13" s="28" t="s">
        <v>408</v>
      </c>
      <c r="B13" s="29">
        <v>44040</v>
      </c>
      <c r="C13" s="28" t="s">
        <v>409</v>
      </c>
      <c r="D13" s="28" t="s">
        <v>410</v>
      </c>
      <c r="E13" s="28" t="s">
        <v>411</v>
      </c>
      <c r="F13" s="31">
        <v>1850536.98</v>
      </c>
      <c r="G13" s="29">
        <v>44196</v>
      </c>
    </row>
    <row r="14" spans="1:7" ht="15.75" thickBot="1" x14ac:dyDescent="0.3">
      <c r="A14" s="1"/>
      <c r="B14" s="38"/>
      <c r="C14" s="1"/>
      <c r="D14" s="79" t="s">
        <v>326</v>
      </c>
      <c r="E14" s="80"/>
      <c r="F14" s="42">
        <f>SUM(F9:F13)</f>
        <v>3521541.5199999996</v>
      </c>
      <c r="G14" s="38"/>
    </row>
    <row r="15" spans="1:7" x14ac:dyDescent="0.25">
      <c r="A15" s="1"/>
      <c r="B15" s="38"/>
      <c r="C15" s="1"/>
      <c r="D15" s="41"/>
      <c r="E15" s="40"/>
      <c r="F15" s="39"/>
      <c r="G15" s="38"/>
    </row>
    <row r="20" spans="1:7" x14ac:dyDescent="0.25">
      <c r="A20" s="77" t="s">
        <v>76</v>
      </c>
      <c r="B20" s="77"/>
      <c r="C20" s="77"/>
      <c r="D20" s="77"/>
      <c r="E20" s="77"/>
      <c r="F20" s="77"/>
      <c r="G20" s="77"/>
    </row>
    <row r="21" spans="1:7" x14ac:dyDescent="0.25">
      <c r="A21" s="76" t="s">
        <v>75</v>
      </c>
      <c r="B21" s="76"/>
      <c r="C21" s="76"/>
      <c r="D21" s="76"/>
      <c r="E21" s="76"/>
      <c r="F21" s="76"/>
      <c r="G21" s="76"/>
    </row>
    <row r="22" spans="1:7" x14ac:dyDescent="0.25">
      <c r="A22" s="76" t="s">
        <v>74</v>
      </c>
      <c r="B22" s="76"/>
      <c r="C22" s="76"/>
      <c r="D22" s="76"/>
      <c r="E22" s="76"/>
      <c r="F22" s="76"/>
      <c r="G22" s="76"/>
    </row>
  </sheetData>
  <mergeCells count="7">
    <mergeCell ref="A22:G22"/>
    <mergeCell ref="A5:G5"/>
    <mergeCell ref="A6:G6"/>
    <mergeCell ref="A7:G7"/>
    <mergeCell ref="D14:E14"/>
    <mergeCell ref="A20:G20"/>
    <mergeCell ref="A21:G21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4"/>
  <sheetViews>
    <sheetView topLeftCell="A14" workbookViewId="0">
      <selection activeCell="A22" sqref="A22:G24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430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36" x14ac:dyDescent="0.25">
      <c r="A10" s="28" t="s">
        <v>398</v>
      </c>
      <c r="B10" s="29">
        <v>44050</v>
      </c>
      <c r="C10" s="28" t="s">
        <v>399</v>
      </c>
      <c r="D10" s="28" t="s">
        <v>283</v>
      </c>
      <c r="E10" s="28" t="s">
        <v>400</v>
      </c>
      <c r="F10" s="31">
        <v>38530.910000000003</v>
      </c>
      <c r="G10" s="29">
        <v>44196</v>
      </c>
    </row>
    <row r="11" spans="1:7" ht="24" x14ac:dyDescent="0.25">
      <c r="A11" s="28" t="s">
        <v>432</v>
      </c>
      <c r="B11" s="29">
        <v>44207</v>
      </c>
      <c r="C11" s="28" t="s">
        <v>431</v>
      </c>
      <c r="D11" s="28" t="s">
        <v>82</v>
      </c>
      <c r="E11" s="28" t="s">
        <v>436</v>
      </c>
      <c r="F11" s="31">
        <v>319994.08</v>
      </c>
      <c r="G11" s="29">
        <v>44561</v>
      </c>
    </row>
    <row r="12" spans="1:7" ht="24" x14ac:dyDescent="0.25">
      <c r="A12" s="28" t="s">
        <v>433</v>
      </c>
      <c r="B12" s="29">
        <v>44207</v>
      </c>
      <c r="C12" s="28" t="s">
        <v>431</v>
      </c>
      <c r="D12" s="28" t="s">
        <v>82</v>
      </c>
      <c r="E12" s="28" t="s">
        <v>436</v>
      </c>
      <c r="F12" s="31">
        <v>55618.04</v>
      </c>
      <c r="G12" s="29">
        <v>44561</v>
      </c>
    </row>
    <row r="13" spans="1:7" ht="24" x14ac:dyDescent="0.25">
      <c r="A13" s="28" t="s">
        <v>434</v>
      </c>
      <c r="B13" s="29">
        <v>44207</v>
      </c>
      <c r="C13" s="28" t="s">
        <v>431</v>
      </c>
      <c r="D13" s="28" t="s">
        <v>82</v>
      </c>
      <c r="E13" s="28" t="s">
        <v>436</v>
      </c>
      <c r="F13" s="31">
        <v>92263.1</v>
      </c>
      <c r="G13" s="29">
        <v>44561</v>
      </c>
    </row>
    <row r="14" spans="1:7" ht="24" x14ac:dyDescent="0.25">
      <c r="A14" s="28" t="s">
        <v>435</v>
      </c>
      <c r="B14" s="29">
        <v>44225</v>
      </c>
      <c r="C14" s="28" t="s">
        <v>431</v>
      </c>
      <c r="D14" s="28" t="s">
        <v>82</v>
      </c>
      <c r="E14" s="28" t="s">
        <v>436</v>
      </c>
      <c r="F14" s="31">
        <v>28642.42</v>
      </c>
      <c r="G14" s="29">
        <v>44561</v>
      </c>
    </row>
    <row r="15" spans="1:7" ht="24" x14ac:dyDescent="0.25">
      <c r="A15" s="28" t="s">
        <v>111</v>
      </c>
      <c r="B15" s="29">
        <v>44531</v>
      </c>
      <c r="C15" s="28" t="s">
        <v>437</v>
      </c>
      <c r="D15" s="28" t="s">
        <v>438</v>
      </c>
      <c r="E15" s="28" t="s">
        <v>411</v>
      </c>
      <c r="F15" s="31">
        <v>36108</v>
      </c>
      <c r="G15" s="29">
        <v>44196</v>
      </c>
    </row>
    <row r="16" spans="1:7" ht="15.75" thickBot="1" x14ac:dyDescent="0.3">
      <c r="A16" s="1"/>
      <c r="B16" s="38"/>
      <c r="C16" s="1"/>
      <c r="D16" s="79" t="s">
        <v>326</v>
      </c>
      <c r="E16" s="80"/>
      <c r="F16" s="42">
        <f>SUM(F9:F15)</f>
        <v>648956.55000000005</v>
      </c>
      <c r="G16" s="38"/>
    </row>
    <row r="17" spans="1:7" x14ac:dyDescent="0.25">
      <c r="A17" s="1"/>
      <c r="B17" s="38"/>
      <c r="C17" s="1"/>
      <c r="D17" s="41"/>
      <c r="E17" s="40"/>
      <c r="F17" s="39"/>
      <c r="G17" s="38"/>
    </row>
    <row r="22" spans="1:7" x14ac:dyDescent="0.25">
      <c r="A22" s="77" t="s">
        <v>76</v>
      </c>
      <c r="B22" s="77"/>
      <c r="C22" s="77"/>
      <c r="D22" s="77"/>
      <c r="E22" s="77"/>
      <c r="F22" s="77"/>
      <c r="G22" s="77"/>
    </row>
    <row r="23" spans="1:7" x14ac:dyDescent="0.25">
      <c r="A23" s="76" t="s">
        <v>75</v>
      </c>
      <c r="B23" s="76"/>
      <c r="C23" s="76"/>
      <c r="D23" s="76"/>
      <c r="E23" s="76"/>
      <c r="F23" s="76"/>
      <c r="G23" s="76"/>
    </row>
    <row r="24" spans="1:7" x14ac:dyDescent="0.25">
      <c r="A24" s="76" t="s">
        <v>74</v>
      </c>
      <c r="B24" s="76"/>
      <c r="C24" s="76"/>
      <c r="D24" s="76"/>
      <c r="E24" s="76"/>
      <c r="F24" s="76"/>
      <c r="G24" s="76"/>
    </row>
  </sheetData>
  <mergeCells count="7">
    <mergeCell ref="A24:G24"/>
    <mergeCell ref="A5:G5"/>
    <mergeCell ref="A6:G6"/>
    <mergeCell ref="A7:G7"/>
    <mergeCell ref="D16:E16"/>
    <mergeCell ref="A22:G22"/>
    <mergeCell ref="A23:G23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topLeftCell="A10" workbookViewId="0">
      <selection sqref="A1:G15"/>
    </sheetView>
  </sheetViews>
  <sheetFormatPr baseColWidth="10" defaultRowHeight="15" x14ac:dyDescent="0.25"/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430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70</v>
      </c>
      <c r="B9" s="29">
        <v>43038</v>
      </c>
      <c r="C9" s="28" t="s">
        <v>71</v>
      </c>
      <c r="D9" s="28" t="s">
        <v>69</v>
      </c>
      <c r="E9" s="30" t="s">
        <v>68</v>
      </c>
      <c r="F9" s="31">
        <v>77800</v>
      </c>
      <c r="G9" s="29">
        <v>43100</v>
      </c>
    </row>
    <row r="10" spans="1:7" ht="36" x14ac:dyDescent="0.25">
      <c r="A10" s="28" t="s">
        <v>398</v>
      </c>
      <c r="B10" s="29">
        <v>44050</v>
      </c>
      <c r="C10" s="28" t="s">
        <v>399</v>
      </c>
      <c r="D10" s="28" t="s">
        <v>283</v>
      </c>
      <c r="E10" s="28" t="s">
        <v>400</v>
      </c>
      <c r="F10" s="31">
        <v>38530.910000000003</v>
      </c>
      <c r="G10" s="29">
        <v>44196</v>
      </c>
    </row>
    <row r="11" spans="1:7" ht="24" x14ac:dyDescent="0.25">
      <c r="A11" s="28" t="s">
        <v>432</v>
      </c>
      <c r="B11" s="29">
        <v>44207</v>
      </c>
      <c r="C11" s="28" t="s">
        <v>431</v>
      </c>
      <c r="D11" s="28" t="s">
        <v>82</v>
      </c>
      <c r="E11" s="28" t="s">
        <v>436</v>
      </c>
      <c r="F11" s="31">
        <v>319994.08</v>
      </c>
      <c r="G11" s="29">
        <v>44561</v>
      </c>
    </row>
    <row r="12" spans="1:7" ht="24" x14ac:dyDescent="0.25">
      <c r="A12" s="28" t="s">
        <v>433</v>
      </c>
      <c r="B12" s="29">
        <v>44207</v>
      </c>
      <c r="C12" s="28" t="s">
        <v>431</v>
      </c>
      <c r="D12" s="28" t="s">
        <v>82</v>
      </c>
      <c r="E12" s="28" t="s">
        <v>436</v>
      </c>
      <c r="F12" s="31">
        <v>55618.04</v>
      </c>
      <c r="G12" s="29">
        <v>44561</v>
      </c>
    </row>
    <row r="13" spans="1:7" ht="24" x14ac:dyDescent="0.25">
      <c r="A13" s="28" t="s">
        <v>434</v>
      </c>
      <c r="B13" s="29">
        <v>44207</v>
      </c>
      <c r="C13" s="28" t="s">
        <v>431</v>
      </c>
      <c r="D13" s="28" t="s">
        <v>82</v>
      </c>
      <c r="E13" s="28" t="s">
        <v>436</v>
      </c>
      <c r="F13" s="31">
        <v>92263.1</v>
      </c>
      <c r="G13" s="29">
        <v>44561</v>
      </c>
    </row>
    <row r="14" spans="1:7" ht="24" x14ac:dyDescent="0.25">
      <c r="A14" s="28" t="s">
        <v>435</v>
      </c>
      <c r="B14" s="29">
        <v>44225</v>
      </c>
      <c r="C14" s="28" t="s">
        <v>431</v>
      </c>
      <c r="D14" s="28" t="s">
        <v>82</v>
      </c>
      <c r="E14" s="28" t="s">
        <v>436</v>
      </c>
      <c r="F14" s="31">
        <v>28642.42</v>
      </c>
      <c r="G14" s="29">
        <v>44561</v>
      </c>
    </row>
    <row r="15" spans="1:7" ht="24" x14ac:dyDescent="0.25">
      <c r="A15" s="28" t="s">
        <v>111</v>
      </c>
      <c r="B15" s="29">
        <v>44531</v>
      </c>
      <c r="C15" s="28" t="s">
        <v>437</v>
      </c>
      <c r="D15" s="28" t="s">
        <v>438</v>
      </c>
      <c r="E15" s="28" t="s">
        <v>411</v>
      </c>
      <c r="F15" s="31">
        <v>36108</v>
      </c>
      <c r="G15" s="29">
        <v>44196</v>
      </c>
    </row>
  </sheetData>
  <mergeCells count="3">
    <mergeCell ref="A5:G5"/>
    <mergeCell ref="A6:G6"/>
    <mergeCell ref="A7:G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0"/>
  <sheetViews>
    <sheetView topLeftCell="A36" workbookViewId="0">
      <selection activeCell="I46" sqref="I46"/>
    </sheetView>
  </sheetViews>
  <sheetFormatPr baseColWidth="10" defaultRowHeight="15" x14ac:dyDescent="0.25"/>
  <cols>
    <col min="6" max="6" width="12.8554687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439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432</v>
      </c>
      <c r="B9" s="29">
        <v>44207</v>
      </c>
      <c r="C9" s="28" t="s">
        <v>431</v>
      </c>
      <c r="D9" s="28" t="s">
        <v>82</v>
      </c>
      <c r="E9" s="28" t="s">
        <v>436</v>
      </c>
      <c r="F9" s="31">
        <v>319994.08</v>
      </c>
      <c r="G9" s="29">
        <v>44561</v>
      </c>
    </row>
    <row r="10" spans="1:7" ht="24" x14ac:dyDescent="0.25">
      <c r="A10" s="28" t="s">
        <v>433</v>
      </c>
      <c r="B10" s="29">
        <v>44207</v>
      </c>
      <c r="C10" s="28" t="s">
        <v>431</v>
      </c>
      <c r="D10" s="28" t="s">
        <v>82</v>
      </c>
      <c r="E10" s="28" t="s">
        <v>436</v>
      </c>
      <c r="F10" s="31">
        <v>55618.04</v>
      </c>
      <c r="G10" s="29">
        <v>44561</v>
      </c>
    </row>
    <row r="11" spans="1:7" ht="24" x14ac:dyDescent="0.25">
      <c r="A11" s="28" t="s">
        <v>434</v>
      </c>
      <c r="B11" s="29">
        <v>44207</v>
      </c>
      <c r="C11" s="28" t="s">
        <v>431</v>
      </c>
      <c r="D11" s="28" t="s">
        <v>82</v>
      </c>
      <c r="E11" s="28" t="s">
        <v>436</v>
      </c>
      <c r="F11" s="31">
        <v>92263.1</v>
      </c>
      <c r="G11" s="29">
        <v>44561</v>
      </c>
    </row>
    <row r="12" spans="1:7" ht="24" x14ac:dyDescent="0.25">
      <c r="A12" s="28" t="s">
        <v>435</v>
      </c>
      <c r="B12" s="29">
        <v>44225</v>
      </c>
      <c r="C12" s="28" t="s">
        <v>431</v>
      </c>
      <c r="D12" s="28" t="s">
        <v>82</v>
      </c>
      <c r="E12" s="28" t="s">
        <v>436</v>
      </c>
      <c r="F12" s="31">
        <v>28642.42</v>
      </c>
      <c r="G12" s="29">
        <v>44561</v>
      </c>
    </row>
    <row r="13" spans="1:7" ht="24" x14ac:dyDescent="0.25">
      <c r="A13" s="28" t="s">
        <v>440</v>
      </c>
      <c r="B13" s="29">
        <v>44242</v>
      </c>
      <c r="C13" s="28" t="s">
        <v>441</v>
      </c>
      <c r="D13" s="28" t="s">
        <v>347</v>
      </c>
      <c r="E13" s="28" t="s">
        <v>348</v>
      </c>
      <c r="F13" s="31">
        <v>983625</v>
      </c>
      <c r="G13" s="29">
        <v>44561</v>
      </c>
    </row>
    <row r="14" spans="1:7" ht="24.75" thickBot="1" x14ac:dyDescent="0.3">
      <c r="A14" s="28" t="s">
        <v>442</v>
      </c>
      <c r="B14" s="29">
        <v>44236</v>
      </c>
      <c r="C14" s="28" t="s">
        <v>443</v>
      </c>
      <c r="D14" s="28" t="s">
        <v>444</v>
      </c>
      <c r="E14" s="28" t="s">
        <v>211</v>
      </c>
      <c r="F14" s="31">
        <v>24150</v>
      </c>
      <c r="G14" s="29">
        <v>44561</v>
      </c>
    </row>
    <row r="15" spans="1:7" ht="15.75" thickBot="1" x14ac:dyDescent="0.3">
      <c r="D15" s="81" t="s">
        <v>326</v>
      </c>
      <c r="E15" s="82"/>
      <c r="F15" s="56">
        <f>SUM(F9:F14)</f>
        <v>1504292.64</v>
      </c>
      <c r="G15" s="57"/>
    </row>
    <row r="20" spans="1:7" x14ac:dyDescent="0.25">
      <c r="A20" s="77" t="s">
        <v>76</v>
      </c>
      <c r="B20" s="77"/>
      <c r="C20" s="77"/>
      <c r="D20" s="77"/>
      <c r="E20" s="77"/>
      <c r="F20" s="77"/>
      <c r="G20" s="77"/>
    </row>
    <row r="21" spans="1:7" x14ac:dyDescent="0.25">
      <c r="A21" s="76" t="s">
        <v>75</v>
      </c>
      <c r="B21" s="76"/>
      <c r="C21" s="76"/>
      <c r="D21" s="76"/>
      <c r="E21" s="76"/>
      <c r="F21" s="76"/>
      <c r="G21" s="76"/>
    </row>
    <row r="22" spans="1:7" x14ac:dyDescent="0.25">
      <c r="A22" s="76" t="s">
        <v>74</v>
      </c>
      <c r="B22" s="76"/>
      <c r="C22" s="76"/>
      <c r="D22" s="76"/>
      <c r="E22" s="76"/>
      <c r="F22" s="76"/>
      <c r="G22" s="76"/>
    </row>
    <row r="33" spans="1:7" x14ac:dyDescent="0.25">
      <c r="A33" s="77" t="s">
        <v>1</v>
      </c>
      <c r="B33" s="77"/>
      <c r="C33" s="77"/>
      <c r="D33" s="77"/>
      <c r="E33" s="77"/>
      <c r="F33" s="77"/>
      <c r="G33" s="77"/>
    </row>
    <row r="34" spans="1:7" x14ac:dyDescent="0.25">
      <c r="A34" s="76" t="s">
        <v>0</v>
      </c>
      <c r="B34" s="76"/>
      <c r="C34" s="76"/>
      <c r="D34" s="76"/>
      <c r="E34" s="76"/>
      <c r="F34" s="76"/>
      <c r="G34" s="76"/>
    </row>
    <row r="35" spans="1:7" x14ac:dyDescent="0.25">
      <c r="A35" s="76" t="s">
        <v>439</v>
      </c>
      <c r="B35" s="76"/>
      <c r="C35" s="76"/>
      <c r="D35" s="76"/>
      <c r="E35" s="76"/>
      <c r="F35" s="76"/>
      <c r="G35" s="76"/>
    </row>
    <row r="36" spans="1:7" ht="45" x14ac:dyDescent="0.25">
      <c r="A36" s="17" t="s">
        <v>10</v>
      </c>
      <c r="B36" s="17" t="s">
        <v>9</v>
      </c>
      <c r="C36" s="17" t="s">
        <v>8</v>
      </c>
      <c r="D36" s="17" t="s">
        <v>7</v>
      </c>
      <c r="E36" s="18" t="s">
        <v>6</v>
      </c>
      <c r="F36" s="17" t="s">
        <v>5</v>
      </c>
      <c r="G36" s="18" t="s">
        <v>4</v>
      </c>
    </row>
    <row r="37" spans="1:7" ht="24" x14ac:dyDescent="0.25">
      <c r="A37" s="28" t="s">
        <v>440</v>
      </c>
      <c r="B37" s="29">
        <v>44242</v>
      </c>
      <c r="C37" s="28" t="s">
        <v>441</v>
      </c>
      <c r="D37" s="28" t="s">
        <v>347</v>
      </c>
      <c r="E37" s="28" t="s">
        <v>348</v>
      </c>
      <c r="F37" s="31">
        <v>983625</v>
      </c>
      <c r="G37" s="29">
        <v>44561</v>
      </c>
    </row>
    <row r="38" spans="1:7" ht="36" x14ac:dyDescent="0.25">
      <c r="A38" s="28" t="s">
        <v>445</v>
      </c>
      <c r="B38" s="29">
        <v>44271</v>
      </c>
      <c r="C38" s="28" t="s">
        <v>446</v>
      </c>
      <c r="D38" s="28" t="s">
        <v>447</v>
      </c>
      <c r="E38" s="28" t="s">
        <v>448</v>
      </c>
      <c r="F38" s="31">
        <v>35133.08</v>
      </c>
      <c r="G38" s="29">
        <v>44561</v>
      </c>
    </row>
    <row r="39" spans="1:7" ht="24" x14ac:dyDescent="0.25">
      <c r="A39" s="28" t="s">
        <v>111</v>
      </c>
      <c r="B39" s="29">
        <v>44168</v>
      </c>
      <c r="C39" s="28" t="s">
        <v>437</v>
      </c>
      <c r="D39" s="28" t="s">
        <v>449</v>
      </c>
      <c r="E39" s="28" t="s">
        <v>411</v>
      </c>
      <c r="F39" s="31">
        <v>36108</v>
      </c>
      <c r="G39" s="29">
        <v>44196</v>
      </c>
    </row>
    <row r="40" spans="1:7" ht="36" x14ac:dyDescent="0.25">
      <c r="A40" s="28" t="s">
        <v>450</v>
      </c>
      <c r="B40" s="29">
        <v>44271</v>
      </c>
      <c r="C40" s="28" t="s">
        <v>451</v>
      </c>
      <c r="D40" s="28" t="s">
        <v>452</v>
      </c>
      <c r="E40" s="28" t="s">
        <v>411</v>
      </c>
      <c r="F40" s="31">
        <v>101450.85</v>
      </c>
      <c r="G40" s="29">
        <v>44561</v>
      </c>
    </row>
    <row r="41" spans="1:7" x14ac:dyDescent="0.25">
      <c r="A41" s="28"/>
      <c r="B41" s="29"/>
      <c r="C41" s="28"/>
      <c r="D41" s="28"/>
      <c r="E41" s="28"/>
      <c r="F41" s="31"/>
      <c r="G41" s="29"/>
    </row>
    <row r="42" spans="1:7" ht="15.75" thickBot="1" x14ac:dyDescent="0.3">
      <c r="A42" s="28"/>
      <c r="B42" s="29"/>
      <c r="C42" s="28"/>
      <c r="D42" s="28"/>
      <c r="E42" s="28"/>
      <c r="F42" s="31"/>
      <c r="G42" s="29"/>
    </row>
    <row r="43" spans="1:7" ht="15.75" thickBot="1" x14ac:dyDescent="0.3">
      <c r="D43" s="81" t="s">
        <v>326</v>
      </c>
      <c r="E43" s="82"/>
      <c r="F43" s="56">
        <f>SUM(F37:F42)</f>
        <v>1156316.9300000002</v>
      </c>
      <c r="G43" s="57"/>
    </row>
    <row r="48" spans="1:7" x14ac:dyDescent="0.25">
      <c r="A48" s="77" t="s">
        <v>76</v>
      </c>
      <c r="B48" s="77"/>
      <c r="C48" s="77"/>
      <c r="D48" s="77"/>
      <c r="E48" s="77"/>
      <c r="F48" s="77"/>
      <c r="G48" s="77"/>
    </row>
    <row r="49" spans="1:7" x14ac:dyDescent="0.25">
      <c r="A49" s="76" t="s">
        <v>75</v>
      </c>
      <c r="B49" s="76"/>
      <c r="C49" s="76"/>
      <c r="D49" s="76"/>
      <c r="E49" s="76"/>
      <c r="F49" s="76"/>
      <c r="G49" s="76"/>
    </row>
    <row r="50" spans="1:7" x14ac:dyDescent="0.25">
      <c r="A50" s="76" t="s">
        <v>74</v>
      </c>
      <c r="B50" s="76"/>
      <c r="C50" s="76"/>
      <c r="D50" s="76"/>
      <c r="E50" s="76"/>
      <c r="F50" s="76"/>
      <c r="G50" s="76"/>
    </row>
  </sheetData>
  <mergeCells count="14">
    <mergeCell ref="A20:G20"/>
    <mergeCell ref="A21:G21"/>
    <mergeCell ref="A22:G22"/>
    <mergeCell ref="A5:G5"/>
    <mergeCell ref="A6:G6"/>
    <mergeCell ref="A7:G7"/>
    <mergeCell ref="D15:E15"/>
    <mergeCell ref="A49:G49"/>
    <mergeCell ref="A50:G50"/>
    <mergeCell ref="A33:G33"/>
    <mergeCell ref="A34:G34"/>
    <mergeCell ref="A35:G35"/>
    <mergeCell ref="D43:E43"/>
    <mergeCell ref="A48:G4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topLeftCell="A5" workbookViewId="0">
      <selection sqref="A1:H18"/>
    </sheetView>
  </sheetViews>
  <sheetFormatPr baseColWidth="10" defaultRowHeight="15" x14ac:dyDescent="0.25"/>
  <cols>
    <col min="2" max="2" width="10" customWidth="1"/>
    <col min="4" max="4" width="11.42578125" customWidth="1"/>
    <col min="5" max="5" width="11.85546875" customWidth="1"/>
    <col min="6" max="6" width="9.28515625" customWidth="1"/>
    <col min="8" max="8" width="11.8554687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102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24.75" thickBot="1" x14ac:dyDescent="0.3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15.75" thickBot="1" x14ac:dyDescent="0.3">
      <c r="C11" s="12" t="s">
        <v>67</v>
      </c>
      <c r="D11" s="13"/>
      <c r="E11" s="13"/>
      <c r="F11" s="14">
        <f>+F10+F9</f>
        <v>87240</v>
      </c>
    </row>
    <row r="16" spans="1:8" x14ac:dyDescent="0.25">
      <c r="A16" s="77" t="s">
        <v>76</v>
      </c>
      <c r="B16" s="77"/>
      <c r="C16" s="77"/>
      <c r="D16" s="77"/>
      <c r="E16" s="77"/>
      <c r="F16" s="77"/>
      <c r="G16" s="77"/>
      <c r="H16" s="77"/>
    </row>
    <row r="17" spans="1:8" x14ac:dyDescent="0.25">
      <c r="A17" s="76" t="s">
        <v>75</v>
      </c>
      <c r="B17" s="76"/>
      <c r="C17" s="76"/>
      <c r="D17" s="76"/>
      <c r="E17" s="76"/>
      <c r="F17" s="76"/>
      <c r="G17" s="76"/>
      <c r="H17" s="76"/>
    </row>
    <row r="18" spans="1:8" x14ac:dyDescent="0.25">
      <c r="A18" s="76" t="s">
        <v>74</v>
      </c>
      <c r="B18" s="76"/>
      <c r="C18" s="76"/>
      <c r="D18" s="76"/>
      <c r="E18" s="76"/>
      <c r="F18" s="76"/>
      <c r="G18" s="76"/>
      <c r="H18" s="76"/>
    </row>
  </sheetData>
  <mergeCells count="6">
    <mergeCell ref="A18:H18"/>
    <mergeCell ref="A4:H4"/>
    <mergeCell ref="A5:H5"/>
    <mergeCell ref="A6:H6"/>
    <mergeCell ref="A16:H16"/>
    <mergeCell ref="A17:H17"/>
  </mergeCells>
  <pageMargins left="0.7" right="0.7" top="0.75" bottom="0.75" header="0.3" footer="0.3"/>
  <pageSetup paperSize="9" scale="9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0"/>
  <sheetViews>
    <sheetView topLeftCell="A7" workbookViewId="0">
      <selection sqref="A1:G20"/>
    </sheetView>
  </sheetViews>
  <sheetFormatPr baseColWidth="10" defaultRowHeight="15" x14ac:dyDescent="0.25"/>
  <cols>
    <col min="6" max="6" width="13.8554687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453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440</v>
      </c>
      <c r="B9" s="29">
        <v>44242</v>
      </c>
      <c r="C9" s="28" t="s">
        <v>441</v>
      </c>
      <c r="D9" s="28" t="s">
        <v>347</v>
      </c>
      <c r="E9" s="28" t="s">
        <v>348</v>
      </c>
      <c r="F9" s="31">
        <v>983625</v>
      </c>
      <c r="G9" s="29">
        <v>44561</v>
      </c>
    </row>
    <row r="10" spans="1:7" ht="36" x14ac:dyDescent="0.25">
      <c r="A10" s="28" t="s">
        <v>445</v>
      </c>
      <c r="B10" s="29">
        <v>44271</v>
      </c>
      <c r="C10" s="28" t="s">
        <v>446</v>
      </c>
      <c r="D10" s="28" t="s">
        <v>447</v>
      </c>
      <c r="E10" s="28" t="s">
        <v>448</v>
      </c>
      <c r="F10" s="31">
        <v>35133.08</v>
      </c>
      <c r="G10" s="29">
        <v>44561</v>
      </c>
    </row>
    <row r="11" spans="1:7" ht="24" x14ac:dyDescent="0.25">
      <c r="A11" s="28" t="s">
        <v>111</v>
      </c>
      <c r="B11" s="29">
        <v>44168</v>
      </c>
      <c r="C11" s="28" t="s">
        <v>437</v>
      </c>
      <c r="D11" s="28" t="s">
        <v>449</v>
      </c>
      <c r="E11" s="28" t="s">
        <v>411</v>
      </c>
      <c r="F11" s="31">
        <v>36108</v>
      </c>
      <c r="G11" s="29">
        <v>44196</v>
      </c>
    </row>
    <row r="12" spans="1:7" ht="36.75" thickBot="1" x14ac:dyDescent="0.3">
      <c r="A12" s="28" t="s">
        <v>450</v>
      </c>
      <c r="B12" s="29">
        <v>44271</v>
      </c>
      <c r="C12" s="28" t="s">
        <v>451</v>
      </c>
      <c r="D12" s="28" t="s">
        <v>452</v>
      </c>
      <c r="E12" s="28" t="s">
        <v>411</v>
      </c>
      <c r="F12" s="31">
        <v>101450.85</v>
      </c>
      <c r="G12" s="29">
        <v>44561</v>
      </c>
    </row>
    <row r="13" spans="1:7" ht="15.75" thickBot="1" x14ac:dyDescent="0.3">
      <c r="D13" s="81" t="s">
        <v>326</v>
      </c>
      <c r="E13" s="82"/>
      <c r="F13" s="56">
        <f>SUM(F9:F12)</f>
        <v>1156316.9300000002</v>
      </c>
      <c r="G13" s="57"/>
    </row>
    <row r="18" spans="1:7" x14ac:dyDescent="0.25">
      <c r="A18" s="77" t="s">
        <v>76</v>
      </c>
      <c r="B18" s="77"/>
      <c r="C18" s="77"/>
      <c r="D18" s="77"/>
      <c r="E18" s="77"/>
      <c r="F18" s="77"/>
      <c r="G18" s="77"/>
    </row>
    <row r="19" spans="1:7" x14ac:dyDescent="0.25">
      <c r="A19" s="76" t="s">
        <v>75</v>
      </c>
      <c r="B19" s="76"/>
      <c r="C19" s="76"/>
      <c r="D19" s="76"/>
      <c r="E19" s="76"/>
      <c r="F19" s="76"/>
      <c r="G19" s="76"/>
    </row>
    <row r="20" spans="1:7" x14ac:dyDescent="0.25">
      <c r="A20" s="76" t="s">
        <v>192</v>
      </c>
      <c r="B20" s="76"/>
      <c r="C20" s="76"/>
      <c r="D20" s="76"/>
      <c r="E20" s="76"/>
      <c r="F20" s="76"/>
      <c r="G20" s="76"/>
    </row>
  </sheetData>
  <mergeCells count="7">
    <mergeCell ref="A20:G20"/>
    <mergeCell ref="A5:G5"/>
    <mergeCell ref="A6:G6"/>
    <mergeCell ref="A7:G7"/>
    <mergeCell ref="D13:E13"/>
    <mergeCell ref="A18:G18"/>
    <mergeCell ref="A19:G19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topLeftCell="A4" workbookViewId="0">
      <selection sqref="A1:G19"/>
    </sheetView>
  </sheetViews>
  <sheetFormatPr baseColWidth="10" defaultRowHeight="15" x14ac:dyDescent="0.25"/>
  <cols>
    <col min="6" max="6" width="13.8554687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456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440</v>
      </c>
      <c r="B9" s="29">
        <v>44242</v>
      </c>
      <c r="C9" s="28" t="s">
        <v>441</v>
      </c>
      <c r="D9" s="28" t="s">
        <v>347</v>
      </c>
      <c r="E9" s="28" t="s">
        <v>348</v>
      </c>
      <c r="F9" s="31">
        <v>983625</v>
      </c>
      <c r="G9" s="29">
        <v>44561</v>
      </c>
    </row>
    <row r="10" spans="1:7" ht="48" x14ac:dyDescent="0.25">
      <c r="A10" s="28" t="s">
        <v>455</v>
      </c>
      <c r="B10" s="29">
        <v>44301</v>
      </c>
      <c r="C10" s="28" t="s">
        <v>454</v>
      </c>
      <c r="D10" s="28" t="s">
        <v>457</v>
      </c>
      <c r="E10" s="28" t="s">
        <v>458</v>
      </c>
      <c r="F10" s="31">
        <v>390583.87</v>
      </c>
      <c r="G10" s="29">
        <v>44561</v>
      </c>
    </row>
    <row r="11" spans="1:7" ht="24.75" thickBot="1" x14ac:dyDescent="0.3">
      <c r="A11" s="28" t="s">
        <v>111</v>
      </c>
      <c r="B11" s="29">
        <v>44168</v>
      </c>
      <c r="C11" s="28" t="s">
        <v>437</v>
      </c>
      <c r="D11" s="28" t="s">
        <v>449</v>
      </c>
      <c r="E11" s="28" t="s">
        <v>411</v>
      </c>
      <c r="F11" s="31">
        <v>36108</v>
      </c>
      <c r="G11" s="29">
        <v>44196</v>
      </c>
    </row>
    <row r="12" spans="1:7" ht="15.75" thickBot="1" x14ac:dyDescent="0.3">
      <c r="D12" s="81" t="s">
        <v>326</v>
      </c>
      <c r="E12" s="82"/>
      <c r="F12" s="56">
        <f>SUM(F9:F11)</f>
        <v>1410316.87</v>
      </c>
      <c r="G12" s="57"/>
    </row>
    <row r="17" spans="1:7" x14ac:dyDescent="0.25">
      <c r="A17" s="77" t="s">
        <v>76</v>
      </c>
      <c r="B17" s="77"/>
      <c r="C17" s="77"/>
      <c r="D17" s="77"/>
      <c r="E17" s="77"/>
      <c r="F17" s="77"/>
      <c r="G17" s="77"/>
    </row>
    <row r="18" spans="1:7" x14ac:dyDescent="0.25">
      <c r="A18" s="76" t="s">
        <v>75</v>
      </c>
      <c r="B18" s="76"/>
      <c r="C18" s="76"/>
      <c r="D18" s="76"/>
      <c r="E18" s="76"/>
      <c r="F18" s="76"/>
      <c r="G18" s="76"/>
    </row>
    <row r="19" spans="1:7" x14ac:dyDescent="0.25">
      <c r="A19" s="76" t="s">
        <v>459</v>
      </c>
      <c r="B19" s="76"/>
      <c r="C19" s="76"/>
      <c r="D19" s="76"/>
      <c r="E19" s="76"/>
      <c r="F19" s="76"/>
      <c r="G19" s="76"/>
    </row>
  </sheetData>
  <mergeCells count="7">
    <mergeCell ref="A19:G19"/>
    <mergeCell ref="A5:G5"/>
    <mergeCell ref="A6:G6"/>
    <mergeCell ref="A7:G7"/>
    <mergeCell ref="D12:E12"/>
    <mergeCell ref="A17:G17"/>
    <mergeCell ref="A18:G1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topLeftCell="A4" workbookViewId="0">
      <selection sqref="A1:G19"/>
    </sheetView>
  </sheetViews>
  <sheetFormatPr baseColWidth="10" defaultRowHeight="15" x14ac:dyDescent="0.25"/>
  <cols>
    <col min="6" max="6" width="13.8554687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460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440</v>
      </c>
      <c r="B9" s="29">
        <v>44242</v>
      </c>
      <c r="C9" s="28" t="s">
        <v>441</v>
      </c>
      <c r="D9" s="28" t="s">
        <v>347</v>
      </c>
      <c r="E9" s="28" t="s">
        <v>348</v>
      </c>
      <c r="F9" s="31">
        <v>983625</v>
      </c>
      <c r="G9" s="29">
        <v>44561</v>
      </c>
    </row>
    <row r="10" spans="1:7" ht="24.75" thickBot="1" x14ac:dyDescent="0.3">
      <c r="A10" s="28" t="s">
        <v>111</v>
      </c>
      <c r="B10" s="29">
        <v>44168</v>
      </c>
      <c r="C10" s="28" t="s">
        <v>437</v>
      </c>
      <c r="D10" s="28" t="s">
        <v>449</v>
      </c>
      <c r="E10" s="28" t="s">
        <v>411</v>
      </c>
      <c r="F10" s="31">
        <v>36108</v>
      </c>
      <c r="G10" s="29">
        <v>44196</v>
      </c>
    </row>
    <row r="11" spans="1:7" ht="15.75" thickBot="1" x14ac:dyDescent="0.3">
      <c r="D11" s="81" t="s">
        <v>326</v>
      </c>
      <c r="E11" s="82"/>
      <c r="F11" s="56">
        <f>SUM(F9:F10)</f>
        <v>1019733</v>
      </c>
      <c r="G11" s="57"/>
    </row>
    <row r="16" spans="1:7" x14ac:dyDescent="0.25">
      <c r="A16" s="77" t="s">
        <v>76</v>
      </c>
      <c r="B16" s="77"/>
      <c r="C16" s="77"/>
      <c r="D16" s="77"/>
      <c r="E16" s="77"/>
      <c r="F16" s="77"/>
      <c r="G16" s="77"/>
    </row>
    <row r="17" spans="1:7" x14ac:dyDescent="0.25">
      <c r="A17" s="76" t="s">
        <v>75</v>
      </c>
      <c r="B17" s="76"/>
      <c r="C17" s="76"/>
      <c r="D17" s="76"/>
      <c r="E17" s="76"/>
      <c r="F17" s="76"/>
      <c r="G17" s="76"/>
    </row>
    <row r="18" spans="1:7" x14ac:dyDescent="0.25">
      <c r="A18" s="76" t="s">
        <v>459</v>
      </c>
      <c r="B18" s="76"/>
      <c r="C18" s="76"/>
      <c r="D18" s="76"/>
      <c r="E18" s="76"/>
      <c r="F18" s="76"/>
      <c r="G18" s="76"/>
    </row>
  </sheetData>
  <mergeCells count="7">
    <mergeCell ref="A18:G18"/>
    <mergeCell ref="A5:G5"/>
    <mergeCell ref="A6:G6"/>
    <mergeCell ref="A7:G7"/>
    <mergeCell ref="D11:E11"/>
    <mergeCell ref="A16:G16"/>
    <mergeCell ref="A17:G17"/>
  </mergeCells>
  <pageMargins left="0.7" right="0.7" top="0.75" bottom="0.75" header="0.3" footer="0.3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workbookViewId="0">
      <selection sqref="A1:G18"/>
    </sheetView>
  </sheetViews>
  <sheetFormatPr baseColWidth="10" defaultRowHeight="15" x14ac:dyDescent="0.25"/>
  <cols>
    <col min="6" max="6" width="14.570312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461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" x14ac:dyDescent="0.25">
      <c r="A9" s="28" t="s">
        <v>440</v>
      </c>
      <c r="B9" s="29">
        <v>44242</v>
      </c>
      <c r="C9" s="28" t="s">
        <v>441</v>
      </c>
      <c r="D9" s="28" t="s">
        <v>347</v>
      </c>
      <c r="E9" s="28" t="s">
        <v>348</v>
      </c>
      <c r="F9" s="31">
        <v>983625</v>
      </c>
      <c r="G9" s="29">
        <v>44561</v>
      </c>
    </row>
    <row r="10" spans="1:7" ht="24.75" thickBot="1" x14ac:dyDescent="0.3">
      <c r="A10" s="28" t="s">
        <v>111</v>
      </c>
      <c r="B10" s="29">
        <v>44168</v>
      </c>
      <c r="C10" s="28" t="s">
        <v>437</v>
      </c>
      <c r="D10" s="28" t="s">
        <v>449</v>
      </c>
      <c r="E10" s="28" t="s">
        <v>411</v>
      </c>
      <c r="F10" s="31">
        <v>36108</v>
      </c>
      <c r="G10" s="29">
        <v>44196</v>
      </c>
    </row>
    <row r="11" spans="1:7" ht="15.75" thickBot="1" x14ac:dyDescent="0.3">
      <c r="D11" s="81" t="s">
        <v>326</v>
      </c>
      <c r="E11" s="82"/>
      <c r="F11" s="56">
        <f>SUM(F9:F10)</f>
        <v>1019733</v>
      </c>
      <c r="G11" s="57"/>
    </row>
    <row r="16" spans="1:7" x14ac:dyDescent="0.25">
      <c r="A16" s="77" t="s">
        <v>76</v>
      </c>
      <c r="B16" s="77"/>
      <c r="C16" s="77"/>
      <c r="D16" s="77"/>
      <c r="E16" s="77"/>
      <c r="F16" s="77"/>
      <c r="G16" s="77"/>
    </row>
    <row r="17" spans="1:7" x14ac:dyDescent="0.25">
      <c r="A17" s="76" t="s">
        <v>75</v>
      </c>
      <c r="B17" s="76"/>
      <c r="C17" s="76"/>
      <c r="D17" s="76"/>
      <c r="E17" s="76"/>
      <c r="F17" s="76"/>
      <c r="G17" s="76"/>
    </row>
    <row r="18" spans="1:7" x14ac:dyDescent="0.25">
      <c r="A18" s="76" t="s">
        <v>459</v>
      </c>
      <c r="B18" s="76"/>
      <c r="C18" s="76"/>
      <c r="D18" s="76"/>
      <c r="E18" s="76"/>
      <c r="F18" s="76"/>
      <c r="G18" s="76"/>
    </row>
  </sheetData>
  <mergeCells count="7">
    <mergeCell ref="A18:G18"/>
    <mergeCell ref="A5:G5"/>
    <mergeCell ref="A6:G6"/>
    <mergeCell ref="A7:G7"/>
    <mergeCell ref="D11:E11"/>
    <mergeCell ref="A16:G16"/>
    <mergeCell ref="A17:G17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7"/>
  <sheetViews>
    <sheetView workbookViewId="0">
      <selection activeCell="A2" sqref="A2:G17"/>
    </sheetView>
  </sheetViews>
  <sheetFormatPr baseColWidth="10" defaultRowHeight="15" x14ac:dyDescent="0.25"/>
  <cols>
    <col min="6" max="6" width="14.5703125" customWidth="1"/>
  </cols>
  <sheetData>
    <row r="5" spans="1:7" x14ac:dyDescent="0.25">
      <c r="A5" s="77" t="s">
        <v>1</v>
      </c>
      <c r="B5" s="77"/>
      <c r="C5" s="77"/>
      <c r="D5" s="77"/>
      <c r="E5" s="77"/>
      <c r="F5" s="77"/>
      <c r="G5" s="77"/>
    </row>
    <row r="6" spans="1:7" x14ac:dyDescent="0.25">
      <c r="A6" s="76" t="s">
        <v>0</v>
      </c>
      <c r="B6" s="76"/>
      <c r="C6" s="76"/>
      <c r="D6" s="76"/>
      <c r="E6" s="76"/>
      <c r="F6" s="76"/>
      <c r="G6" s="76"/>
    </row>
    <row r="7" spans="1:7" x14ac:dyDescent="0.25">
      <c r="A7" s="76" t="s">
        <v>462</v>
      </c>
      <c r="B7" s="76"/>
      <c r="C7" s="76"/>
      <c r="D7" s="76"/>
      <c r="E7" s="76"/>
      <c r="F7" s="76"/>
      <c r="G7" s="76"/>
    </row>
    <row r="8" spans="1:7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</row>
    <row r="9" spans="1:7" ht="24.75" thickBot="1" x14ac:dyDescent="0.3">
      <c r="A9" s="28" t="s">
        <v>111</v>
      </c>
      <c r="B9" s="29">
        <v>44168</v>
      </c>
      <c r="C9" s="28" t="s">
        <v>437</v>
      </c>
      <c r="D9" s="28" t="s">
        <v>449</v>
      </c>
      <c r="E9" s="28" t="s">
        <v>411</v>
      </c>
      <c r="F9" s="31">
        <v>36108</v>
      </c>
      <c r="G9" s="29">
        <v>44196</v>
      </c>
    </row>
    <row r="10" spans="1:7" ht="15.75" thickBot="1" x14ac:dyDescent="0.3">
      <c r="D10" s="81" t="s">
        <v>326</v>
      </c>
      <c r="E10" s="82"/>
      <c r="F10" s="56">
        <f>SUM(F9:F9)</f>
        <v>36108</v>
      </c>
      <c r="G10" s="57"/>
    </row>
    <row r="15" spans="1:7" x14ac:dyDescent="0.25">
      <c r="A15" s="77" t="s">
        <v>76</v>
      </c>
      <c r="B15" s="77"/>
      <c r="C15" s="77"/>
      <c r="D15" s="77"/>
      <c r="E15" s="77"/>
      <c r="F15" s="77"/>
      <c r="G15" s="77"/>
    </row>
    <row r="16" spans="1:7" x14ac:dyDescent="0.25">
      <c r="A16" s="76" t="s">
        <v>75</v>
      </c>
      <c r="B16" s="76"/>
      <c r="C16" s="76"/>
      <c r="D16" s="76"/>
      <c r="E16" s="76"/>
      <c r="F16" s="76"/>
      <c r="G16" s="76"/>
    </row>
    <row r="17" spans="1:7" x14ac:dyDescent="0.25">
      <c r="A17" s="76" t="s">
        <v>459</v>
      </c>
      <c r="B17" s="76"/>
      <c r="C17" s="76"/>
      <c r="D17" s="76"/>
      <c r="E17" s="76"/>
      <c r="F17" s="76"/>
      <c r="G17" s="76"/>
    </row>
  </sheetData>
  <mergeCells count="7">
    <mergeCell ref="A17:G17"/>
    <mergeCell ref="A5:G5"/>
    <mergeCell ref="A6:G6"/>
    <mergeCell ref="A7:G7"/>
    <mergeCell ref="D10:E10"/>
    <mergeCell ref="A15:G15"/>
    <mergeCell ref="A16:G16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topLeftCell="A10" workbookViewId="0">
      <selection activeCell="C27" sqref="C27"/>
    </sheetView>
  </sheetViews>
  <sheetFormatPr baseColWidth="10" defaultRowHeight="15" x14ac:dyDescent="0.25"/>
  <sheetData>
    <row r="4" spans="1:8" x14ac:dyDescent="0.25">
      <c r="A4" s="77" t="s">
        <v>1</v>
      </c>
      <c r="B4" s="77"/>
      <c r="C4" s="77"/>
      <c r="D4" s="77"/>
      <c r="E4" s="77"/>
      <c r="F4" s="77"/>
      <c r="G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</row>
    <row r="6" spans="1:8" x14ac:dyDescent="0.25">
      <c r="A6" s="83" t="s">
        <v>463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24.75" thickBot="1" x14ac:dyDescent="0.3">
      <c r="A8" s="59">
        <v>44170</v>
      </c>
      <c r="B8" s="28" t="s">
        <v>111</v>
      </c>
      <c r="C8" s="29">
        <v>44168</v>
      </c>
      <c r="D8" s="28" t="s">
        <v>437</v>
      </c>
      <c r="E8" s="28" t="s">
        <v>449</v>
      </c>
      <c r="F8" s="70">
        <v>44561</v>
      </c>
      <c r="G8" s="31">
        <v>36108</v>
      </c>
      <c r="H8" s="29">
        <v>44196</v>
      </c>
    </row>
    <row r="9" spans="1:8" ht="15.75" thickBot="1" x14ac:dyDescent="0.3">
      <c r="D9" s="81" t="s">
        <v>326</v>
      </c>
      <c r="E9" s="82"/>
      <c r="F9" s="56">
        <f>SUM(G8:G8)</f>
        <v>36108</v>
      </c>
      <c r="G9" s="57"/>
    </row>
    <row r="14" spans="1:8" x14ac:dyDescent="0.25">
      <c r="A14" s="77" t="s">
        <v>76</v>
      </c>
      <c r="B14" s="77"/>
      <c r="C14" s="77"/>
      <c r="D14" s="77"/>
      <c r="E14" s="77"/>
      <c r="F14" s="77"/>
      <c r="G14" s="77"/>
    </row>
    <row r="15" spans="1:8" x14ac:dyDescent="0.25">
      <c r="A15" s="76" t="s">
        <v>75</v>
      </c>
      <c r="B15" s="76"/>
      <c r="C15" s="76"/>
      <c r="D15" s="76"/>
      <c r="E15" s="76"/>
      <c r="F15" s="76"/>
      <c r="G15" s="76"/>
    </row>
    <row r="16" spans="1:8" x14ac:dyDescent="0.25">
      <c r="A16" s="76" t="s">
        <v>459</v>
      </c>
      <c r="B16" s="76"/>
      <c r="C16" s="76"/>
      <c r="D16" s="76"/>
      <c r="E16" s="76"/>
      <c r="F16" s="76"/>
      <c r="G16" s="76"/>
    </row>
    <row r="19" spans="1:8" x14ac:dyDescent="0.25">
      <c r="A19" t="s">
        <v>467</v>
      </c>
    </row>
    <row r="20" spans="1:8" ht="45" x14ac:dyDescent="0.25">
      <c r="A20" s="58" t="s">
        <v>466</v>
      </c>
      <c r="B20" s="17" t="s">
        <v>10</v>
      </c>
      <c r="C20" s="17" t="s">
        <v>9</v>
      </c>
      <c r="D20" s="17" t="s">
        <v>8</v>
      </c>
      <c r="E20" s="17" t="s">
        <v>7</v>
      </c>
      <c r="F20" s="18" t="s">
        <v>6</v>
      </c>
      <c r="G20" s="17" t="s">
        <v>5</v>
      </c>
      <c r="H20" s="18" t="s">
        <v>4</v>
      </c>
    </row>
    <row r="21" spans="1:8" ht="24.75" thickBot="1" x14ac:dyDescent="0.3">
      <c r="A21" s="59">
        <v>44170</v>
      </c>
      <c r="B21" s="28" t="s">
        <v>111</v>
      </c>
      <c r="C21" s="29">
        <v>44168</v>
      </c>
      <c r="D21" s="28" t="s">
        <v>437</v>
      </c>
      <c r="E21" s="28" t="s">
        <v>449</v>
      </c>
      <c r="F21" s="28" t="s">
        <v>411</v>
      </c>
      <c r="G21" s="31">
        <v>36108</v>
      </c>
      <c r="H21" s="29">
        <v>44196</v>
      </c>
    </row>
    <row r="22" spans="1:8" ht="15.75" thickBot="1" x14ac:dyDescent="0.3">
      <c r="D22" s="81" t="s">
        <v>326</v>
      </c>
      <c r="E22" s="82"/>
      <c r="F22" s="56">
        <f>SUM(G21:G21)</f>
        <v>36108</v>
      </c>
      <c r="G22" s="57"/>
    </row>
  </sheetData>
  <mergeCells count="8">
    <mergeCell ref="D22:E22"/>
    <mergeCell ref="A6:H6"/>
    <mergeCell ref="A16:G16"/>
    <mergeCell ref="A4:G4"/>
    <mergeCell ref="A5:G5"/>
    <mergeCell ref="D9:E9"/>
    <mergeCell ref="A14:G14"/>
    <mergeCell ref="A15:G15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workbookViewId="0">
      <selection activeCell="A2" sqref="A2:I18"/>
    </sheetView>
  </sheetViews>
  <sheetFormatPr baseColWidth="10" defaultRowHeight="15" x14ac:dyDescent="0.25"/>
  <sheetData>
    <row r="5" spans="1:9" x14ac:dyDescent="0.25">
      <c r="A5" s="77" t="s">
        <v>1</v>
      </c>
      <c r="B5" s="77"/>
      <c r="C5" s="77"/>
      <c r="D5" s="77"/>
      <c r="E5" s="77"/>
      <c r="F5" s="77"/>
      <c r="G5" s="77"/>
      <c r="H5" s="77"/>
      <c r="I5" s="77"/>
    </row>
    <row r="6" spans="1:9" ht="15.75" x14ac:dyDescent="0.25">
      <c r="A6" s="85" t="s">
        <v>0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76"/>
      <c r="B7" s="76"/>
      <c r="C7" s="76"/>
      <c r="D7" s="76"/>
      <c r="E7" s="76"/>
      <c r="F7" s="76"/>
      <c r="G7" s="76"/>
    </row>
    <row r="8" spans="1:9" ht="15.75" x14ac:dyDescent="0.25">
      <c r="A8" s="84" t="s">
        <v>467</v>
      </c>
      <c r="B8" s="84"/>
      <c r="C8" s="84"/>
      <c r="D8" s="84"/>
      <c r="E8" s="84"/>
      <c r="F8" s="84"/>
      <c r="G8" s="84"/>
      <c r="H8" s="84"/>
      <c r="I8" s="84"/>
    </row>
    <row r="9" spans="1:9" ht="30" x14ac:dyDescent="0.25">
      <c r="A9" s="17" t="s">
        <v>10</v>
      </c>
      <c r="B9" s="17" t="s">
        <v>9</v>
      </c>
      <c r="C9" s="17" t="s">
        <v>8</v>
      </c>
      <c r="D9" s="17" t="s">
        <v>7</v>
      </c>
      <c r="E9" s="18" t="s">
        <v>473</v>
      </c>
      <c r="F9" s="58" t="s">
        <v>472</v>
      </c>
      <c r="G9" s="18" t="s">
        <v>468</v>
      </c>
      <c r="H9" s="60" t="s">
        <v>469</v>
      </c>
      <c r="I9" s="61" t="s">
        <v>470</v>
      </c>
    </row>
    <row r="10" spans="1:9" ht="24.75" thickBot="1" x14ac:dyDescent="0.3">
      <c r="A10" s="28" t="s">
        <v>111</v>
      </c>
      <c r="B10" s="29">
        <v>44168</v>
      </c>
      <c r="C10" s="28" t="s">
        <v>437</v>
      </c>
      <c r="D10" s="62" t="s">
        <v>449</v>
      </c>
      <c r="E10" s="70">
        <v>44561</v>
      </c>
      <c r="F10" s="64">
        <v>36108</v>
      </c>
      <c r="G10" s="65">
        <v>36108</v>
      </c>
      <c r="H10" s="67">
        <v>0</v>
      </c>
      <c r="I10" s="69" t="s">
        <v>471</v>
      </c>
    </row>
    <row r="11" spans="1:9" ht="15.75" thickBot="1" x14ac:dyDescent="0.3">
      <c r="D11" s="81" t="s">
        <v>326</v>
      </c>
      <c r="E11" s="86"/>
      <c r="F11" s="87"/>
      <c r="G11" s="63">
        <v>36108</v>
      </c>
      <c r="H11" s="68">
        <v>36108</v>
      </c>
      <c r="I11" s="66">
        <v>0</v>
      </c>
    </row>
    <row r="16" spans="1:9" x14ac:dyDescent="0.25">
      <c r="A16" s="77" t="s">
        <v>76</v>
      </c>
      <c r="B16" s="77"/>
      <c r="C16" s="77"/>
      <c r="D16" s="77"/>
      <c r="E16" s="77"/>
      <c r="F16" s="77"/>
      <c r="G16" s="77"/>
      <c r="H16" s="77"/>
      <c r="I16" s="77"/>
    </row>
    <row r="17" spans="1:9" x14ac:dyDescent="0.25">
      <c r="A17" s="76" t="s">
        <v>75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5">
      <c r="A18" s="76" t="s">
        <v>459</v>
      </c>
      <c r="B18" s="76"/>
      <c r="C18" s="76"/>
      <c r="D18" s="76"/>
      <c r="E18" s="76"/>
      <c r="F18" s="76"/>
      <c r="G18" s="76"/>
      <c r="H18" s="76"/>
      <c r="I18" s="76"/>
    </row>
    <row r="23" spans="1:9" x14ac:dyDescent="0.25">
      <c r="A23" s="77" t="s">
        <v>1</v>
      </c>
      <c r="B23" s="77"/>
      <c r="C23" s="77"/>
      <c r="D23" s="77"/>
      <c r="E23" s="77"/>
      <c r="F23" s="77"/>
      <c r="G23" s="77"/>
    </row>
    <row r="24" spans="1:9" x14ac:dyDescent="0.25">
      <c r="A24" s="76" t="s">
        <v>0</v>
      </c>
      <c r="B24" s="76"/>
      <c r="C24" s="76"/>
      <c r="D24" s="76"/>
      <c r="E24" s="76"/>
      <c r="F24" s="76"/>
      <c r="G24" s="76"/>
    </row>
    <row r="25" spans="1:9" x14ac:dyDescent="0.25">
      <c r="A25" s="76" t="s">
        <v>463</v>
      </c>
      <c r="B25" s="76"/>
      <c r="C25" s="76"/>
      <c r="D25" s="76"/>
      <c r="E25" s="76"/>
      <c r="F25" s="76"/>
      <c r="G25" s="76"/>
    </row>
  </sheetData>
  <mergeCells count="11">
    <mergeCell ref="A5:I5"/>
    <mergeCell ref="A7:G7"/>
    <mergeCell ref="A8:I8"/>
    <mergeCell ref="A6:I6"/>
    <mergeCell ref="A16:I16"/>
    <mergeCell ref="D11:F11"/>
    <mergeCell ref="A17:I17"/>
    <mergeCell ref="A18:I18"/>
    <mergeCell ref="A23:G23"/>
    <mergeCell ref="A24:G24"/>
    <mergeCell ref="A25:G25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4" sqref="A14:G16"/>
    </sheetView>
  </sheetViews>
  <sheetFormatPr baseColWidth="10" defaultRowHeight="15" x14ac:dyDescent="0.25"/>
  <sheetData>
    <row r="1" spans="1:7" x14ac:dyDescent="0.25">
      <c r="A1" t="s">
        <v>427</v>
      </c>
    </row>
    <row r="4" spans="1:7" x14ac:dyDescent="0.25">
      <c r="A4" s="77" t="s">
        <v>1</v>
      </c>
      <c r="B4" s="77"/>
      <c r="C4" s="77"/>
      <c r="D4" s="77"/>
      <c r="E4" s="77"/>
      <c r="F4" s="77"/>
      <c r="G4" s="77"/>
    </row>
    <row r="5" spans="1:7" x14ac:dyDescent="0.25">
      <c r="A5" s="76" t="s">
        <v>0</v>
      </c>
      <c r="B5" s="76"/>
      <c r="C5" s="76"/>
      <c r="D5" s="76"/>
      <c r="E5" s="76"/>
      <c r="F5" s="76"/>
      <c r="G5" s="76"/>
    </row>
    <row r="6" spans="1:7" x14ac:dyDescent="0.25">
      <c r="A6" s="76" t="s">
        <v>464</v>
      </c>
      <c r="B6" s="76"/>
      <c r="C6" s="76"/>
      <c r="D6" s="76"/>
      <c r="E6" s="76"/>
      <c r="F6" s="76"/>
      <c r="G6" s="76"/>
    </row>
    <row r="7" spans="1:7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</row>
    <row r="8" spans="1:7" ht="24.75" thickBot="1" x14ac:dyDescent="0.3">
      <c r="A8" s="28" t="s">
        <v>111</v>
      </c>
      <c r="B8" s="29">
        <v>44168</v>
      </c>
      <c r="C8" s="28" t="s">
        <v>437</v>
      </c>
      <c r="D8" s="28" t="s">
        <v>449</v>
      </c>
      <c r="E8" s="28" t="s">
        <v>411</v>
      </c>
      <c r="F8" s="31">
        <v>36108</v>
      </c>
      <c r="G8" s="29">
        <v>44196</v>
      </c>
    </row>
    <row r="9" spans="1:7" ht="15.75" thickBot="1" x14ac:dyDescent="0.3">
      <c r="D9" s="81" t="s">
        <v>326</v>
      </c>
      <c r="E9" s="82"/>
      <c r="F9" s="56">
        <f>SUM(F8:F8)</f>
        <v>36108</v>
      </c>
      <c r="G9" s="57"/>
    </row>
    <row r="14" spans="1:7" x14ac:dyDescent="0.25">
      <c r="A14" s="77" t="s">
        <v>76</v>
      </c>
      <c r="B14" s="77"/>
      <c r="C14" s="77"/>
      <c r="D14" s="77"/>
      <c r="E14" s="77"/>
      <c r="F14" s="77"/>
      <c r="G14" s="77"/>
    </row>
    <row r="15" spans="1:7" x14ac:dyDescent="0.25">
      <c r="A15" s="76" t="s">
        <v>75</v>
      </c>
      <c r="B15" s="76"/>
      <c r="C15" s="76"/>
      <c r="D15" s="76"/>
      <c r="E15" s="76"/>
      <c r="F15" s="76"/>
      <c r="G15" s="76"/>
    </row>
    <row r="16" spans="1:7" x14ac:dyDescent="0.25">
      <c r="A16" s="76" t="s">
        <v>459</v>
      </c>
      <c r="B16" s="76"/>
      <c r="C16" s="76"/>
      <c r="D16" s="76"/>
      <c r="E16" s="76"/>
      <c r="F16" s="76"/>
      <c r="G16" s="76"/>
    </row>
  </sheetData>
  <mergeCells count="7">
    <mergeCell ref="A16:G16"/>
    <mergeCell ref="A4:G4"/>
    <mergeCell ref="A5:G5"/>
    <mergeCell ref="A6:G6"/>
    <mergeCell ref="D9:E9"/>
    <mergeCell ref="A14:G14"/>
    <mergeCell ref="A15:G15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4" sqref="A14:G15"/>
    </sheetView>
  </sheetViews>
  <sheetFormatPr baseColWidth="10" defaultRowHeight="15" x14ac:dyDescent="0.25"/>
  <sheetData>
    <row r="1" spans="1:7" x14ac:dyDescent="0.25">
      <c r="A1" t="s">
        <v>427</v>
      </c>
    </row>
    <row r="4" spans="1:7" x14ac:dyDescent="0.25">
      <c r="A4" s="77" t="s">
        <v>1</v>
      </c>
      <c r="B4" s="77"/>
      <c r="C4" s="77"/>
      <c r="D4" s="77"/>
      <c r="E4" s="77"/>
      <c r="F4" s="77"/>
      <c r="G4" s="77"/>
    </row>
    <row r="5" spans="1:7" x14ac:dyDescent="0.25">
      <c r="A5" s="76" t="s">
        <v>0</v>
      </c>
      <c r="B5" s="76"/>
      <c r="C5" s="76"/>
      <c r="D5" s="76"/>
      <c r="E5" s="76"/>
      <c r="F5" s="76"/>
      <c r="G5" s="76"/>
    </row>
    <row r="6" spans="1:7" x14ac:dyDescent="0.25">
      <c r="A6" s="76" t="s">
        <v>465</v>
      </c>
      <c r="B6" s="76"/>
      <c r="C6" s="76"/>
      <c r="D6" s="76"/>
      <c r="E6" s="76"/>
      <c r="F6" s="76"/>
      <c r="G6" s="76"/>
    </row>
    <row r="7" spans="1:7" ht="45" x14ac:dyDescent="0.25">
      <c r="A7" s="17" t="s">
        <v>10</v>
      </c>
      <c r="B7" s="17" t="s">
        <v>9</v>
      </c>
      <c r="C7" s="17" t="s">
        <v>8</v>
      </c>
      <c r="D7" s="17" t="s">
        <v>7</v>
      </c>
      <c r="E7" s="18" t="s">
        <v>6</v>
      </c>
      <c r="F7" s="17" t="s">
        <v>5</v>
      </c>
      <c r="G7" s="18" t="s">
        <v>4</v>
      </c>
    </row>
    <row r="8" spans="1:7" ht="15.75" thickBot="1" x14ac:dyDescent="0.3">
      <c r="A8" s="28"/>
      <c r="B8" s="29"/>
      <c r="C8" s="28"/>
      <c r="D8" s="28"/>
      <c r="E8" s="28"/>
      <c r="F8" s="31"/>
      <c r="G8" s="29"/>
    </row>
    <row r="9" spans="1:7" ht="15.75" thickBot="1" x14ac:dyDescent="0.3">
      <c r="D9" s="81" t="s">
        <v>326</v>
      </c>
      <c r="E9" s="82"/>
      <c r="F9" s="56">
        <f>SUM(F8:F8)</f>
        <v>0</v>
      </c>
      <c r="G9" s="57"/>
    </row>
    <row r="14" spans="1:7" x14ac:dyDescent="0.25">
      <c r="A14" s="77" t="s">
        <v>76</v>
      </c>
      <c r="B14" s="77"/>
      <c r="C14" s="77"/>
      <c r="D14" s="77"/>
      <c r="E14" s="77"/>
      <c r="F14" s="77"/>
      <c r="G14" s="77"/>
    </row>
    <row r="15" spans="1:7" x14ac:dyDescent="0.25">
      <c r="A15" s="76" t="s">
        <v>75</v>
      </c>
      <c r="B15" s="76"/>
      <c r="C15" s="76"/>
      <c r="D15" s="76"/>
      <c r="E15" s="76"/>
      <c r="F15" s="76"/>
      <c r="G15" s="76"/>
    </row>
    <row r="16" spans="1:7" x14ac:dyDescent="0.25">
      <c r="A16" s="76" t="s">
        <v>459</v>
      </c>
      <c r="B16" s="76"/>
      <c r="C16" s="76"/>
      <c r="D16" s="76"/>
      <c r="E16" s="76"/>
      <c r="F16" s="76"/>
      <c r="G16" s="76"/>
    </row>
  </sheetData>
  <mergeCells count="7">
    <mergeCell ref="A16:G16"/>
    <mergeCell ref="A4:G4"/>
    <mergeCell ref="A5:G5"/>
    <mergeCell ref="A6:G6"/>
    <mergeCell ref="D9:E9"/>
    <mergeCell ref="A14:G14"/>
    <mergeCell ref="A15:G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workbookViewId="0">
      <selection sqref="A1:H18"/>
    </sheetView>
  </sheetViews>
  <sheetFormatPr baseColWidth="10" defaultRowHeight="15" x14ac:dyDescent="0.25"/>
  <cols>
    <col min="2" max="2" width="9.42578125" customWidth="1"/>
    <col min="5" max="5" width="10.7109375" customWidth="1"/>
    <col min="6" max="6" width="10.42578125" customWidth="1"/>
    <col min="7" max="7" width="10.5703125" customWidth="1"/>
    <col min="8" max="8" width="11.285156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149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24.75" thickBot="1" x14ac:dyDescent="0.3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15.75" thickBot="1" x14ac:dyDescent="0.3">
      <c r="C11" s="12" t="s">
        <v>67</v>
      </c>
      <c r="D11" s="13"/>
      <c r="E11" s="13"/>
      <c r="F11" s="14">
        <f>+F10+F9</f>
        <v>87240</v>
      </c>
    </row>
    <row r="16" spans="1:8" x14ac:dyDescent="0.25">
      <c r="A16" s="77" t="s">
        <v>76</v>
      </c>
      <c r="B16" s="77"/>
      <c r="C16" s="77"/>
      <c r="D16" s="77"/>
      <c r="E16" s="77"/>
      <c r="F16" s="77"/>
      <c r="G16" s="77"/>
      <c r="H16" s="77"/>
    </row>
    <row r="17" spans="1:8" x14ac:dyDescent="0.25">
      <c r="A17" s="76" t="s">
        <v>75</v>
      </c>
      <c r="B17" s="76"/>
      <c r="C17" s="76"/>
      <c r="D17" s="76"/>
      <c r="E17" s="76"/>
      <c r="F17" s="76"/>
      <c r="G17" s="76"/>
      <c r="H17" s="76"/>
    </row>
    <row r="18" spans="1:8" x14ac:dyDescent="0.25">
      <c r="A18" s="76" t="s">
        <v>74</v>
      </c>
      <c r="B18" s="76"/>
      <c r="C18" s="76"/>
      <c r="D18" s="76"/>
      <c r="E18" s="76"/>
      <c r="F18" s="76"/>
      <c r="G18" s="76"/>
      <c r="H18" s="76"/>
    </row>
  </sheetData>
  <mergeCells count="6">
    <mergeCell ref="A18:H18"/>
    <mergeCell ref="A4:H4"/>
    <mergeCell ref="A5:H5"/>
    <mergeCell ref="A6:H6"/>
    <mergeCell ref="A16:H16"/>
    <mergeCell ref="A17:H17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"/>
  <sheetViews>
    <sheetView topLeftCell="A7" workbookViewId="0">
      <selection sqref="A1:H19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83" t="s">
        <v>484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36.75" customHeight="1" x14ac:dyDescent="0.25">
      <c r="A8" s="71">
        <v>44516</v>
      </c>
      <c r="B8" s="28" t="s">
        <v>475</v>
      </c>
      <c r="C8" s="29">
        <v>44517</v>
      </c>
      <c r="D8" s="28" t="s">
        <v>474</v>
      </c>
      <c r="E8" s="28" t="s">
        <v>476</v>
      </c>
      <c r="F8" s="70">
        <v>44926</v>
      </c>
      <c r="G8" s="31">
        <v>934203.21</v>
      </c>
      <c r="H8" s="70">
        <v>44926</v>
      </c>
    </row>
    <row r="9" spans="1:8" ht="27.75" customHeight="1" x14ac:dyDescent="0.25">
      <c r="A9" s="71">
        <v>44526</v>
      </c>
      <c r="B9" s="28" t="s">
        <v>445</v>
      </c>
      <c r="C9" s="29">
        <v>44460</v>
      </c>
      <c r="D9" s="28" t="s">
        <v>485</v>
      </c>
      <c r="E9" s="28" t="s">
        <v>477</v>
      </c>
      <c r="F9" s="73">
        <v>44926</v>
      </c>
      <c r="G9" s="31">
        <v>144000</v>
      </c>
      <c r="H9" s="73">
        <v>44926</v>
      </c>
    </row>
    <row r="10" spans="1:8" ht="27.75" customHeight="1" x14ac:dyDescent="0.25">
      <c r="A10" s="71">
        <v>44557</v>
      </c>
      <c r="B10" s="28" t="s">
        <v>478</v>
      </c>
      <c r="C10" s="29">
        <v>44557</v>
      </c>
      <c r="D10" s="28" t="s">
        <v>479</v>
      </c>
      <c r="E10" s="28" t="s">
        <v>480</v>
      </c>
      <c r="F10" s="73">
        <v>44926</v>
      </c>
      <c r="G10" s="31">
        <v>42430.38</v>
      </c>
      <c r="H10" s="73">
        <v>44926</v>
      </c>
    </row>
    <row r="11" spans="1:8" ht="25.5" customHeight="1" x14ac:dyDescent="0.25">
      <c r="A11" s="71">
        <v>44521</v>
      </c>
      <c r="B11" s="28" t="s">
        <v>481</v>
      </c>
      <c r="C11" s="29">
        <v>44521</v>
      </c>
      <c r="D11" s="28" t="s">
        <v>482</v>
      </c>
      <c r="E11" s="28" t="s">
        <v>483</v>
      </c>
      <c r="F11" s="73">
        <v>44926</v>
      </c>
      <c r="G11" s="31">
        <v>20060</v>
      </c>
      <c r="H11" s="73">
        <v>44926</v>
      </c>
    </row>
    <row r="12" spans="1:8" ht="33.75" customHeight="1" x14ac:dyDescent="0.25">
      <c r="A12" s="71">
        <v>44518</v>
      </c>
      <c r="B12" s="28" t="s">
        <v>487</v>
      </c>
      <c r="C12" s="29">
        <v>44518</v>
      </c>
      <c r="D12" s="28" t="s">
        <v>488</v>
      </c>
      <c r="E12" s="28" t="s">
        <v>489</v>
      </c>
      <c r="F12" s="73">
        <v>44561</v>
      </c>
      <c r="G12" s="31">
        <v>816448.44</v>
      </c>
      <c r="H12" s="73">
        <v>44561</v>
      </c>
    </row>
    <row r="13" spans="1:8" ht="15.75" thickBot="1" x14ac:dyDescent="0.3">
      <c r="D13" s="88" t="s">
        <v>326</v>
      </c>
      <c r="E13" s="89"/>
      <c r="F13" s="72">
        <f>SUM(G8:G12)</f>
        <v>1957142.0299999998</v>
      </c>
      <c r="G13" s="57"/>
    </row>
    <row r="17" spans="1:8" x14ac:dyDescent="0.25">
      <c r="A17" s="77" t="s">
        <v>76</v>
      </c>
      <c r="B17" s="77"/>
      <c r="C17" s="77"/>
      <c r="D17" s="77"/>
      <c r="E17" s="77"/>
      <c r="F17" s="77"/>
      <c r="G17" s="77"/>
      <c r="H17" s="77"/>
    </row>
    <row r="18" spans="1:8" x14ac:dyDescent="0.25">
      <c r="A18" s="76" t="s">
        <v>75</v>
      </c>
      <c r="B18" s="76"/>
      <c r="C18" s="76"/>
      <c r="D18" s="76"/>
      <c r="E18" s="76"/>
      <c r="F18" s="76"/>
      <c r="G18" s="76"/>
      <c r="H18" s="76"/>
    </row>
    <row r="19" spans="1:8" x14ac:dyDescent="0.25">
      <c r="A19" s="76" t="s">
        <v>486</v>
      </c>
      <c r="B19" s="76"/>
      <c r="C19" s="76"/>
      <c r="D19" s="76"/>
      <c r="E19" s="76"/>
      <c r="F19" s="76"/>
      <c r="G19" s="76"/>
      <c r="H19" s="76"/>
    </row>
  </sheetData>
  <mergeCells count="7">
    <mergeCell ref="A5:H5"/>
    <mergeCell ref="A4:H4"/>
    <mergeCell ref="A17:H17"/>
    <mergeCell ref="A18:H18"/>
    <mergeCell ref="A19:H19"/>
    <mergeCell ref="A6:H6"/>
    <mergeCell ref="D13:E13"/>
  </mergeCells>
  <pageMargins left="0.7" right="0.7" top="0.75" bottom="0.75" header="0.3" footer="0.3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9"/>
  <sheetViews>
    <sheetView topLeftCell="A4" workbookViewId="0">
      <selection sqref="A1:H19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83" t="s">
        <v>490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24" x14ac:dyDescent="0.25">
      <c r="A8" s="71">
        <v>44516</v>
      </c>
      <c r="B8" s="28" t="s">
        <v>475</v>
      </c>
      <c r="C8" s="29">
        <v>44517</v>
      </c>
      <c r="D8" s="28" t="s">
        <v>474</v>
      </c>
      <c r="E8" s="28" t="s">
        <v>476</v>
      </c>
      <c r="F8" s="70">
        <v>44926</v>
      </c>
      <c r="G8" s="31">
        <v>934203.21</v>
      </c>
      <c r="H8" s="70">
        <v>44926</v>
      </c>
    </row>
    <row r="9" spans="1:8" ht="24" x14ac:dyDescent="0.25">
      <c r="A9" s="71">
        <v>44526</v>
      </c>
      <c r="B9" s="28" t="s">
        <v>445</v>
      </c>
      <c r="C9" s="29">
        <v>44460</v>
      </c>
      <c r="D9" s="28" t="s">
        <v>485</v>
      </c>
      <c r="E9" s="28" t="s">
        <v>477</v>
      </c>
      <c r="F9" s="73">
        <v>44926</v>
      </c>
      <c r="G9" s="31">
        <v>144000</v>
      </c>
      <c r="H9" s="73">
        <v>44926</v>
      </c>
    </row>
    <row r="10" spans="1:8" x14ac:dyDescent="0.25">
      <c r="A10" s="71">
        <v>44557</v>
      </c>
      <c r="B10" s="28" t="s">
        <v>478</v>
      </c>
      <c r="C10" s="29">
        <v>44557</v>
      </c>
      <c r="D10" s="28" t="s">
        <v>479</v>
      </c>
      <c r="E10" s="28" t="s">
        <v>480</v>
      </c>
      <c r="F10" s="73">
        <v>44926</v>
      </c>
      <c r="G10" s="31">
        <v>42430.38</v>
      </c>
      <c r="H10" s="73">
        <v>44926</v>
      </c>
    </row>
    <row r="11" spans="1:8" x14ac:dyDescent="0.25">
      <c r="A11" s="71">
        <v>44521</v>
      </c>
      <c r="B11" s="28" t="s">
        <v>481</v>
      </c>
      <c r="C11" s="29">
        <v>44521</v>
      </c>
      <c r="D11" s="28" t="s">
        <v>482</v>
      </c>
      <c r="E11" s="28" t="s">
        <v>483</v>
      </c>
      <c r="F11" s="73">
        <v>44926</v>
      </c>
      <c r="G11" s="31">
        <v>20060</v>
      </c>
      <c r="H11" s="73">
        <v>44926</v>
      </c>
    </row>
    <row r="12" spans="1:8" ht="36" x14ac:dyDescent="0.25">
      <c r="A12" s="71">
        <v>44518</v>
      </c>
      <c r="B12" s="28" t="s">
        <v>487</v>
      </c>
      <c r="C12" s="29">
        <v>44518</v>
      </c>
      <c r="D12" s="28" t="s">
        <v>488</v>
      </c>
      <c r="E12" s="28" t="s">
        <v>489</v>
      </c>
      <c r="F12" s="73">
        <v>44561</v>
      </c>
      <c r="G12" s="31">
        <v>816448.44</v>
      </c>
      <c r="H12" s="73">
        <v>44561</v>
      </c>
    </row>
    <row r="13" spans="1:8" ht="15.75" thickBot="1" x14ac:dyDescent="0.3">
      <c r="D13" s="88" t="s">
        <v>326</v>
      </c>
      <c r="E13" s="89"/>
      <c r="F13" s="72">
        <f>SUM(G8:G12)</f>
        <v>1957142.0299999998</v>
      </c>
      <c r="G13" s="57"/>
    </row>
    <row r="17" spans="1:8" x14ac:dyDescent="0.25">
      <c r="A17" s="77" t="s">
        <v>76</v>
      </c>
      <c r="B17" s="77"/>
      <c r="C17" s="77"/>
      <c r="D17" s="77"/>
      <c r="E17" s="77"/>
      <c r="F17" s="77"/>
      <c r="G17" s="77"/>
      <c r="H17" s="77"/>
    </row>
    <row r="18" spans="1:8" x14ac:dyDescent="0.25">
      <c r="A18" s="76" t="s">
        <v>75</v>
      </c>
      <c r="B18" s="76"/>
      <c r="C18" s="76"/>
      <c r="D18" s="76"/>
      <c r="E18" s="76"/>
      <c r="F18" s="76"/>
      <c r="G18" s="76"/>
      <c r="H18" s="76"/>
    </row>
    <row r="19" spans="1:8" x14ac:dyDescent="0.25">
      <c r="A19" s="76" t="s">
        <v>486</v>
      </c>
      <c r="B19" s="76"/>
      <c r="C19" s="76"/>
      <c r="D19" s="76"/>
      <c r="E19" s="76"/>
      <c r="F19" s="76"/>
      <c r="G19" s="76"/>
      <c r="H19" s="76"/>
    </row>
  </sheetData>
  <mergeCells count="7">
    <mergeCell ref="A19:H19"/>
    <mergeCell ref="A4:H4"/>
    <mergeCell ref="A5:H5"/>
    <mergeCell ref="A6:H6"/>
    <mergeCell ref="D13:E13"/>
    <mergeCell ref="A17:H17"/>
    <mergeCell ref="A18:H18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workbookViewId="0">
      <selection sqref="A1:H16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83" t="s">
        <v>491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24" x14ac:dyDescent="0.25">
      <c r="A8" s="71">
        <v>44516</v>
      </c>
      <c r="B8" s="28" t="s">
        <v>475</v>
      </c>
      <c r="C8" s="29">
        <v>44517</v>
      </c>
      <c r="D8" s="28" t="s">
        <v>474</v>
      </c>
      <c r="E8" s="28" t="s">
        <v>476</v>
      </c>
      <c r="F8" s="70">
        <v>44926</v>
      </c>
      <c r="G8" s="31">
        <v>934203.21</v>
      </c>
      <c r="H8" s="70">
        <v>44926</v>
      </c>
    </row>
    <row r="9" spans="1:8" x14ac:dyDescent="0.25">
      <c r="A9" s="71">
        <v>44521</v>
      </c>
      <c r="B9" s="28" t="s">
        <v>481</v>
      </c>
      <c r="C9" s="29">
        <v>44521</v>
      </c>
      <c r="D9" s="28" t="s">
        <v>482</v>
      </c>
      <c r="E9" s="28" t="s">
        <v>483</v>
      </c>
      <c r="F9" s="73">
        <v>44926</v>
      </c>
      <c r="G9" s="31">
        <v>20060</v>
      </c>
      <c r="H9" s="73">
        <v>44926</v>
      </c>
    </row>
    <row r="10" spans="1:8" ht="15.75" thickBot="1" x14ac:dyDescent="0.3">
      <c r="D10" s="88" t="s">
        <v>326</v>
      </c>
      <c r="E10" s="89"/>
      <c r="F10" s="72">
        <f>SUM(G8:G9)</f>
        <v>954263.21</v>
      </c>
      <c r="G10" s="57"/>
    </row>
    <row r="14" spans="1:8" x14ac:dyDescent="0.25">
      <c r="A14" s="77" t="s">
        <v>76</v>
      </c>
      <c r="B14" s="77"/>
      <c r="C14" s="77"/>
      <c r="D14" s="77"/>
      <c r="E14" s="77"/>
      <c r="F14" s="77"/>
      <c r="G14" s="77"/>
      <c r="H14" s="77"/>
    </row>
    <row r="15" spans="1:8" x14ac:dyDescent="0.25">
      <c r="A15" s="76" t="s">
        <v>75</v>
      </c>
      <c r="B15" s="76"/>
      <c r="C15" s="76"/>
      <c r="D15" s="76"/>
      <c r="E15" s="76"/>
      <c r="F15" s="76"/>
      <c r="G15" s="76"/>
      <c r="H15" s="76"/>
    </row>
    <row r="16" spans="1:8" x14ac:dyDescent="0.25">
      <c r="A16" s="76" t="s">
        <v>486</v>
      </c>
      <c r="B16" s="76"/>
      <c r="C16" s="76"/>
      <c r="D16" s="76"/>
      <c r="E16" s="76"/>
      <c r="F16" s="76"/>
      <c r="G16" s="76"/>
      <c r="H16" s="76"/>
    </row>
  </sheetData>
  <mergeCells count="7">
    <mergeCell ref="A16:H16"/>
    <mergeCell ref="A4:H4"/>
    <mergeCell ref="A5:H5"/>
    <mergeCell ref="A6:H6"/>
    <mergeCell ref="D10:E10"/>
    <mergeCell ref="A14:H14"/>
    <mergeCell ref="A15:H15"/>
  </mergeCells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workbookViewId="0">
      <selection sqref="A1:H16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83" t="s">
        <v>492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24" x14ac:dyDescent="0.25">
      <c r="A8" s="71">
        <v>44516</v>
      </c>
      <c r="B8" s="28" t="s">
        <v>475</v>
      </c>
      <c r="C8" s="29">
        <v>44517</v>
      </c>
      <c r="D8" s="28" t="s">
        <v>474</v>
      </c>
      <c r="E8" s="28" t="s">
        <v>476</v>
      </c>
      <c r="F8" s="70">
        <v>44926</v>
      </c>
      <c r="G8" s="31">
        <v>934203.21</v>
      </c>
      <c r="H8" s="70">
        <v>44926</v>
      </c>
    </row>
    <row r="9" spans="1:8" x14ac:dyDescent="0.25">
      <c r="A9" s="71">
        <v>44521</v>
      </c>
      <c r="B9" s="28" t="s">
        <v>481</v>
      </c>
      <c r="C9" s="29">
        <v>44521</v>
      </c>
      <c r="D9" s="28" t="s">
        <v>482</v>
      </c>
      <c r="E9" s="28" t="s">
        <v>483</v>
      </c>
      <c r="F9" s="73">
        <v>44926</v>
      </c>
      <c r="G9" s="31">
        <v>20060</v>
      </c>
      <c r="H9" s="73">
        <v>44926</v>
      </c>
    </row>
    <row r="10" spans="1:8" ht="15.75" thickBot="1" x14ac:dyDescent="0.3">
      <c r="D10" s="88" t="s">
        <v>326</v>
      </c>
      <c r="E10" s="89"/>
      <c r="F10" s="72">
        <f>SUM(G8:G9)</f>
        <v>954263.21</v>
      </c>
      <c r="G10" s="57"/>
    </row>
    <row r="14" spans="1:8" x14ac:dyDescent="0.25">
      <c r="A14" s="77" t="s">
        <v>76</v>
      </c>
      <c r="B14" s="77"/>
      <c r="C14" s="77"/>
      <c r="D14" s="77"/>
      <c r="E14" s="77"/>
      <c r="F14" s="77"/>
      <c r="G14" s="77"/>
      <c r="H14" s="77"/>
    </row>
    <row r="15" spans="1:8" x14ac:dyDescent="0.25">
      <c r="A15" s="76" t="s">
        <v>75</v>
      </c>
      <c r="B15" s="76"/>
      <c r="C15" s="76"/>
      <c r="D15" s="76"/>
      <c r="E15" s="76"/>
      <c r="F15" s="76"/>
      <c r="G15" s="76"/>
      <c r="H15" s="76"/>
    </row>
    <row r="16" spans="1:8" x14ac:dyDescent="0.25">
      <c r="A16" s="76" t="s">
        <v>486</v>
      </c>
      <c r="B16" s="76"/>
      <c r="C16" s="76"/>
      <c r="D16" s="76"/>
      <c r="E16" s="76"/>
      <c r="F16" s="76"/>
      <c r="G16" s="76"/>
      <c r="H16" s="76"/>
    </row>
  </sheetData>
  <mergeCells count="7">
    <mergeCell ref="A16:H16"/>
    <mergeCell ref="A4:H4"/>
    <mergeCell ref="A5:H5"/>
    <mergeCell ref="A6:H6"/>
    <mergeCell ref="D10:E10"/>
    <mergeCell ref="A14:H14"/>
    <mergeCell ref="A15:H15"/>
  </mergeCells>
  <pageMargins left="0.7" right="0.7" top="0.75" bottom="0.75" header="0.3" footer="0.3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topLeftCell="A4" workbookViewId="0">
      <selection sqref="A1:H18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83" t="s">
        <v>493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24" x14ac:dyDescent="0.25">
      <c r="A8" s="71">
        <v>44516</v>
      </c>
      <c r="B8" s="28" t="s">
        <v>475</v>
      </c>
      <c r="C8" s="29">
        <v>44517</v>
      </c>
      <c r="D8" s="28" t="s">
        <v>474</v>
      </c>
      <c r="E8" s="28" t="s">
        <v>476</v>
      </c>
      <c r="F8" s="70">
        <v>44926</v>
      </c>
      <c r="G8" s="31">
        <v>934203.21</v>
      </c>
      <c r="H8" s="70">
        <v>44926</v>
      </c>
    </row>
    <row r="9" spans="1:8" x14ac:dyDescent="0.25">
      <c r="A9" s="71">
        <v>44521</v>
      </c>
      <c r="B9" s="28" t="s">
        <v>481</v>
      </c>
      <c r="C9" s="29">
        <v>44521</v>
      </c>
      <c r="D9" s="28" t="s">
        <v>482</v>
      </c>
      <c r="E9" s="28" t="s">
        <v>483</v>
      </c>
      <c r="F9" s="73">
        <v>44926</v>
      </c>
      <c r="G9" s="31">
        <v>20060</v>
      </c>
      <c r="H9" s="73">
        <v>44926</v>
      </c>
    </row>
    <row r="10" spans="1:8" x14ac:dyDescent="0.25">
      <c r="A10" s="71">
        <v>44670</v>
      </c>
      <c r="B10" s="28" t="s">
        <v>494</v>
      </c>
      <c r="C10" s="29">
        <v>44305</v>
      </c>
      <c r="D10" s="28" t="s">
        <v>495</v>
      </c>
      <c r="E10" s="28" t="s">
        <v>496</v>
      </c>
      <c r="F10" s="73">
        <v>44926</v>
      </c>
      <c r="G10" s="31">
        <v>195369.2</v>
      </c>
      <c r="H10" s="73">
        <v>44926</v>
      </c>
    </row>
    <row r="11" spans="1:8" x14ac:dyDescent="0.25">
      <c r="A11" s="71">
        <v>44671</v>
      </c>
      <c r="B11" s="28" t="s">
        <v>497</v>
      </c>
      <c r="C11" s="29">
        <v>44672</v>
      </c>
      <c r="D11" s="28" t="s">
        <v>498</v>
      </c>
      <c r="E11" s="28" t="s">
        <v>499</v>
      </c>
      <c r="F11" s="73">
        <v>44672</v>
      </c>
      <c r="G11" s="31">
        <v>723300</v>
      </c>
      <c r="H11" s="73">
        <v>44926</v>
      </c>
    </row>
    <row r="12" spans="1:8" ht="15.75" thickBot="1" x14ac:dyDescent="0.3">
      <c r="D12" s="90" t="s">
        <v>326</v>
      </c>
      <c r="E12" s="90"/>
      <c r="F12" s="90"/>
      <c r="G12" s="72">
        <f>SUM(G8:G11)</f>
        <v>1872932.41</v>
      </c>
    </row>
    <row r="16" spans="1:8" x14ac:dyDescent="0.25">
      <c r="A16" s="77" t="s">
        <v>76</v>
      </c>
      <c r="B16" s="77"/>
      <c r="C16" s="77"/>
      <c r="D16" s="77"/>
      <c r="E16" s="77"/>
      <c r="F16" s="77"/>
      <c r="G16" s="77"/>
      <c r="H16" s="77"/>
    </row>
    <row r="17" spans="1:8" x14ac:dyDescent="0.25">
      <c r="A17" s="76" t="s">
        <v>75</v>
      </c>
      <c r="B17" s="76"/>
      <c r="C17" s="76"/>
      <c r="D17" s="76"/>
      <c r="E17" s="76"/>
      <c r="F17" s="76"/>
      <c r="G17" s="76"/>
      <c r="H17" s="76"/>
    </row>
    <row r="18" spans="1:8" x14ac:dyDescent="0.25">
      <c r="A18" s="76" t="s">
        <v>486</v>
      </c>
      <c r="B18" s="76"/>
      <c r="C18" s="76"/>
      <c r="D18" s="76"/>
      <c r="E18" s="76"/>
      <c r="F18" s="76"/>
      <c r="G18" s="76"/>
      <c r="H18" s="76"/>
    </row>
  </sheetData>
  <mergeCells count="7">
    <mergeCell ref="A18:H18"/>
    <mergeCell ref="D12:F12"/>
    <mergeCell ref="A4:H4"/>
    <mergeCell ref="A5:H5"/>
    <mergeCell ref="A6:H6"/>
    <mergeCell ref="A16:H16"/>
    <mergeCell ref="A17:H1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sqref="A1:H15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3" spans="1:8" x14ac:dyDescent="0.25">
      <c r="H3" s="75">
        <v>44775</v>
      </c>
    </row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83" t="s">
        <v>502</v>
      </c>
      <c r="B6" s="83"/>
      <c r="C6" s="83"/>
      <c r="D6" s="83"/>
      <c r="E6" s="83"/>
      <c r="F6" s="83"/>
      <c r="G6" s="83"/>
      <c r="H6" s="83"/>
    </row>
    <row r="7" spans="1:8" ht="45" x14ac:dyDescent="0.25">
      <c r="A7" s="58" t="s">
        <v>466</v>
      </c>
      <c r="B7" s="17" t="s">
        <v>10</v>
      </c>
      <c r="C7" s="17" t="s">
        <v>9</v>
      </c>
      <c r="D7" s="17" t="s">
        <v>8</v>
      </c>
      <c r="E7" s="17" t="s">
        <v>7</v>
      </c>
      <c r="F7" s="18" t="s">
        <v>473</v>
      </c>
      <c r="G7" s="58" t="s">
        <v>472</v>
      </c>
      <c r="H7" s="18" t="s">
        <v>4</v>
      </c>
    </row>
    <row r="8" spans="1:8" ht="24.75" thickBot="1" x14ac:dyDescent="0.3">
      <c r="A8" s="71">
        <v>44704</v>
      </c>
      <c r="B8" s="28" t="s">
        <v>341</v>
      </c>
      <c r="C8" s="29">
        <v>44711</v>
      </c>
      <c r="D8" s="28" t="s">
        <v>500</v>
      </c>
      <c r="E8" s="28" t="s">
        <v>501</v>
      </c>
      <c r="F8" s="70">
        <v>44926</v>
      </c>
      <c r="G8" s="64">
        <v>115970.4</v>
      </c>
      <c r="H8" s="73">
        <v>44926</v>
      </c>
    </row>
    <row r="9" spans="1:8" ht="15.75" thickBot="1" x14ac:dyDescent="0.3">
      <c r="D9" s="90" t="s">
        <v>326</v>
      </c>
      <c r="E9" s="90"/>
      <c r="F9" s="90"/>
      <c r="G9" s="74">
        <f>SUM(G8:G8)</f>
        <v>115970.4</v>
      </c>
    </row>
    <row r="13" spans="1:8" x14ac:dyDescent="0.25">
      <c r="A13" s="77" t="s">
        <v>76</v>
      </c>
      <c r="B13" s="77"/>
      <c r="C13" s="77"/>
      <c r="D13" s="77"/>
      <c r="E13" s="77"/>
      <c r="F13" s="77"/>
      <c r="G13" s="77"/>
      <c r="H13" s="77"/>
    </row>
    <row r="14" spans="1:8" x14ac:dyDescent="0.25">
      <c r="A14" s="76" t="s">
        <v>75</v>
      </c>
      <c r="B14" s="76"/>
      <c r="C14" s="76"/>
      <c r="D14" s="76"/>
      <c r="E14" s="76"/>
      <c r="F14" s="76"/>
      <c r="G14" s="76"/>
      <c r="H14" s="76"/>
    </row>
    <row r="15" spans="1:8" x14ac:dyDescent="0.25">
      <c r="A15" s="76" t="s">
        <v>486</v>
      </c>
      <c r="B15" s="76"/>
      <c r="C15" s="76"/>
      <c r="D15" s="76"/>
      <c r="E15" s="76"/>
      <c r="F15" s="76"/>
      <c r="G15" s="76"/>
      <c r="H15" s="76"/>
    </row>
  </sheetData>
  <mergeCells count="7">
    <mergeCell ref="A15:H15"/>
    <mergeCell ref="A4:H4"/>
    <mergeCell ref="A5:H5"/>
    <mergeCell ref="A6:H6"/>
    <mergeCell ref="D9:F9"/>
    <mergeCell ref="A13:H13"/>
    <mergeCell ref="A14:H1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workbookViewId="0">
      <selection sqref="A1:H18"/>
    </sheetView>
  </sheetViews>
  <sheetFormatPr baseColWidth="10" defaultRowHeight="15" x14ac:dyDescent="0.25"/>
  <cols>
    <col min="2" max="2" width="9.85546875" customWidth="1"/>
    <col min="4" max="4" width="11.140625" customWidth="1"/>
    <col min="5" max="5" width="10.7109375" customWidth="1"/>
    <col min="6" max="6" width="9.42578125" customWidth="1"/>
    <col min="7" max="7" width="10.85546875" customWidth="1"/>
    <col min="8" max="8" width="11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193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36.75" thickBot="1" x14ac:dyDescent="0.3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15.75" thickBot="1" x14ac:dyDescent="0.3">
      <c r="C11" s="12" t="s">
        <v>67</v>
      </c>
      <c r="D11" s="13"/>
      <c r="E11" s="13"/>
      <c r="F11" s="14">
        <f>+F10+F9</f>
        <v>87240</v>
      </c>
    </row>
    <row r="16" spans="1:8" x14ac:dyDescent="0.25">
      <c r="A16" s="77" t="s">
        <v>76</v>
      </c>
      <c r="B16" s="77"/>
      <c r="C16" s="77"/>
      <c r="D16" s="77"/>
      <c r="E16" s="77"/>
      <c r="F16" s="77"/>
      <c r="G16" s="77"/>
      <c r="H16" s="77"/>
    </row>
    <row r="17" spans="1:8" x14ac:dyDescent="0.25">
      <c r="A17" s="76" t="s">
        <v>75</v>
      </c>
      <c r="B17" s="76"/>
      <c r="C17" s="76"/>
      <c r="D17" s="76"/>
      <c r="E17" s="76"/>
      <c r="F17" s="76"/>
      <c r="G17" s="76"/>
      <c r="H17" s="76"/>
    </row>
    <row r="18" spans="1:8" x14ac:dyDescent="0.25">
      <c r="A18" s="76" t="s">
        <v>74</v>
      </c>
      <c r="B18" s="76"/>
      <c r="C18" s="76"/>
      <c r="D18" s="76"/>
      <c r="E18" s="76"/>
      <c r="F18" s="76"/>
      <c r="G18" s="76"/>
      <c r="H18" s="76"/>
    </row>
  </sheetData>
  <mergeCells count="6">
    <mergeCell ref="A18:H18"/>
    <mergeCell ref="A4:H4"/>
    <mergeCell ref="A5:H5"/>
    <mergeCell ref="A6:H6"/>
    <mergeCell ref="A16:H16"/>
    <mergeCell ref="A17:H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21" sqref="E21"/>
    </sheetView>
  </sheetViews>
  <sheetFormatPr baseColWidth="10" defaultRowHeight="15" x14ac:dyDescent="0.25"/>
  <cols>
    <col min="2" max="2" width="14.140625" customWidth="1"/>
    <col min="3" max="3" width="17.85546875" bestFit="1" customWidth="1"/>
    <col min="5" max="5" width="16.85546875" bestFit="1" customWidth="1"/>
    <col min="6" max="6" width="19" customWidth="1"/>
    <col min="7" max="7" width="18.42578125" customWidth="1"/>
    <col min="8" max="8" width="19.42578125" customWidth="1"/>
    <col min="9" max="9" width="20.140625" customWidth="1"/>
    <col min="10" max="10" width="16.140625" customWidth="1"/>
    <col min="11" max="11" width="15.85546875" bestFit="1" customWidth="1"/>
  </cols>
  <sheetData>
    <row r="1" spans="1:11" x14ac:dyDescent="0.25">
      <c r="A1" t="s">
        <v>150</v>
      </c>
      <c r="C1" s="20">
        <v>30000000</v>
      </c>
    </row>
    <row r="2" spans="1:11" x14ac:dyDescent="0.25">
      <c r="A2" t="s">
        <v>151</v>
      </c>
      <c r="C2" s="20">
        <f>C9+C10</f>
        <v>1500000000</v>
      </c>
    </row>
    <row r="3" spans="1:11" x14ac:dyDescent="0.25">
      <c r="B3" t="s">
        <v>155</v>
      </c>
      <c r="C3" s="20">
        <v>127135340.95</v>
      </c>
      <c r="G3" s="20">
        <v>500000000</v>
      </c>
    </row>
    <row r="4" spans="1:11" x14ac:dyDescent="0.25">
      <c r="B4" t="s">
        <v>156</v>
      </c>
      <c r="C4" s="20">
        <v>142864659.05000001</v>
      </c>
    </row>
    <row r="5" spans="1:11" x14ac:dyDescent="0.25">
      <c r="C5" s="23">
        <f>SUM(C1:C4)</f>
        <v>1800000000</v>
      </c>
      <c r="F5" s="21"/>
    </row>
    <row r="6" spans="1:11" x14ac:dyDescent="0.25">
      <c r="C6" s="20"/>
    </row>
    <row r="7" spans="1:11" x14ac:dyDescent="0.25">
      <c r="C7" s="20"/>
    </row>
    <row r="8" spans="1:11" x14ac:dyDescent="0.25">
      <c r="C8" s="20"/>
    </row>
    <row r="9" spans="1:11" x14ac:dyDescent="0.25">
      <c r="A9" t="s">
        <v>152</v>
      </c>
      <c r="C9" s="20">
        <v>7000000000</v>
      </c>
    </row>
    <row r="10" spans="1:11" x14ac:dyDescent="0.25">
      <c r="A10" s="78" t="s">
        <v>153</v>
      </c>
      <c r="B10" s="78"/>
      <c r="C10" s="20">
        <f>-1500000000-E10-F10-G10-H10</f>
        <v>-5500000000</v>
      </c>
      <c r="E10" s="20">
        <v>1000000000</v>
      </c>
      <c r="F10" s="20">
        <v>1000000000</v>
      </c>
      <c r="G10" s="20">
        <v>1000000000</v>
      </c>
      <c r="H10" s="20">
        <v>1000000000</v>
      </c>
      <c r="I10" s="20">
        <v>1000000000</v>
      </c>
      <c r="J10" s="24">
        <v>1000000000</v>
      </c>
      <c r="K10" s="24">
        <v>1000000000</v>
      </c>
    </row>
    <row r="11" spans="1:11" x14ac:dyDescent="0.25">
      <c r="A11" s="78" t="s">
        <v>154</v>
      </c>
      <c r="B11" s="78"/>
      <c r="C11" s="20">
        <v>300000000</v>
      </c>
    </row>
    <row r="12" spans="1:11" x14ac:dyDescent="0.25">
      <c r="C12" s="22">
        <f>SUM(C9:C11)</f>
        <v>1800000000</v>
      </c>
    </row>
  </sheetData>
  <mergeCells count="2">
    <mergeCell ref="A11:B11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4"/>
  <sheetViews>
    <sheetView topLeftCell="A4" workbookViewId="0">
      <selection sqref="A1:H24"/>
    </sheetView>
  </sheetViews>
  <sheetFormatPr baseColWidth="10" defaultRowHeight="15" x14ac:dyDescent="0.25"/>
  <cols>
    <col min="2" max="2" width="10.5703125" customWidth="1"/>
    <col min="5" max="5" width="11.140625" customWidth="1"/>
    <col min="6" max="6" width="10.85546875" customWidth="1"/>
    <col min="7" max="7" width="10.42578125" customWidth="1"/>
    <col min="8" max="8" width="12.1406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157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24" x14ac:dyDescent="0.25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24" x14ac:dyDescent="0.25">
      <c r="A11" s="2" t="s">
        <v>158</v>
      </c>
      <c r="B11" s="6">
        <v>43493</v>
      </c>
      <c r="C11" s="2" t="s">
        <v>159</v>
      </c>
      <c r="D11" s="2" t="s">
        <v>160</v>
      </c>
      <c r="E11" s="3" t="s">
        <v>50</v>
      </c>
      <c r="F11" s="4">
        <v>312228</v>
      </c>
      <c r="G11" s="6">
        <v>43524</v>
      </c>
      <c r="H11" s="9"/>
    </row>
    <row r="12" spans="1:8" ht="21.75" customHeight="1" x14ac:dyDescent="0.25">
      <c r="A12" s="2" t="s">
        <v>161</v>
      </c>
      <c r="B12" s="6">
        <v>43493</v>
      </c>
      <c r="C12" s="2" t="s">
        <v>159</v>
      </c>
      <c r="D12" s="2" t="s">
        <v>162</v>
      </c>
      <c r="E12" s="3" t="s">
        <v>148</v>
      </c>
      <c r="F12" s="4">
        <v>499999.04</v>
      </c>
      <c r="G12" s="6">
        <v>43524</v>
      </c>
      <c r="H12" s="9"/>
    </row>
    <row r="13" spans="1:8" ht="30.75" customHeight="1" x14ac:dyDescent="0.25">
      <c r="A13" s="2" t="s">
        <v>163</v>
      </c>
      <c r="B13" s="6">
        <v>43490</v>
      </c>
      <c r="C13" s="2" t="s">
        <v>164</v>
      </c>
      <c r="D13" s="2" t="s">
        <v>165</v>
      </c>
      <c r="E13" s="3" t="s">
        <v>31</v>
      </c>
      <c r="F13" s="4">
        <v>122999.99</v>
      </c>
      <c r="G13" s="6">
        <v>43549</v>
      </c>
      <c r="H13" s="9"/>
    </row>
    <row r="14" spans="1:8" ht="26.25" customHeight="1" x14ac:dyDescent="0.25">
      <c r="A14" s="2" t="s">
        <v>166</v>
      </c>
      <c r="B14" s="6">
        <v>43490</v>
      </c>
      <c r="C14" s="2" t="s">
        <v>164</v>
      </c>
      <c r="D14" s="2" t="s">
        <v>165</v>
      </c>
      <c r="E14" s="3" t="s">
        <v>31</v>
      </c>
      <c r="F14" s="4">
        <v>34000</v>
      </c>
      <c r="G14" s="6">
        <v>43549</v>
      </c>
      <c r="H14" s="9"/>
    </row>
    <row r="15" spans="1:8" ht="22.5" customHeight="1" x14ac:dyDescent="0.25">
      <c r="A15" s="2" t="s">
        <v>167</v>
      </c>
      <c r="B15" s="6">
        <v>43494</v>
      </c>
      <c r="C15" s="2" t="s">
        <v>168</v>
      </c>
      <c r="D15" s="2" t="s">
        <v>169</v>
      </c>
      <c r="E15" s="2" t="s">
        <v>170</v>
      </c>
      <c r="F15" s="4">
        <v>9233.5</v>
      </c>
      <c r="G15" s="6">
        <v>43553</v>
      </c>
      <c r="H15" s="9"/>
    </row>
    <row r="16" spans="1:8" ht="24" x14ac:dyDescent="0.25">
      <c r="A16" s="2">
        <v>10073</v>
      </c>
      <c r="B16" s="6">
        <v>43493</v>
      </c>
      <c r="C16" s="2" t="s">
        <v>171</v>
      </c>
      <c r="D16" s="2" t="s">
        <v>172</v>
      </c>
      <c r="E16" s="3" t="s">
        <v>49</v>
      </c>
      <c r="F16" s="4">
        <v>109476.06</v>
      </c>
      <c r="G16" s="6">
        <v>43552</v>
      </c>
      <c r="H16" s="9"/>
    </row>
    <row r="17" spans="1:8" ht="15.75" thickBot="1" x14ac:dyDescent="0.3">
      <c r="C17" s="25" t="s">
        <v>67</v>
      </c>
      <c r="D17" s="26"/>
      <c r="E17" s="26"/>
      <c r="F17" s="27">
        <f>+F16+F15+F14+F13+F12+F11+F10+F9</f>
        <v>1175176.5899999999</v>
      </c>
    </row>
    <row r="22" spans="1:8" x14ac:dyDescent="0.25">
      <c r="A22" s="77" t="s">
        <v>76</v>
      </c>
      <c r="B22" s="77"/>
      <c r="C22" s="77"/>
      <c r="D22" s="77"/>
      <c r="E22" s="77"/>
      <c r="F22" s="77"/>
      <c r="G22" s="77"/>
      <c r="H22" s="77"/>
    </row>
    <row r="23" spans="1:8" x14ac:dyDescent="0.25">
      <c r="A23" s="76" t="s">
        <v>75</v>
      </c>
      <c r="B23" s="76"/>
      <c r="C23" s="76"/>
      <c r="D23" s="76"/>
      <c r="E23" s="76"/>
      <c r="F23" s="76"/>
      <c r="G23" s="76"/>
      <c r="H23" s="76"/>
    </row>
    <row r="24" spans="1:8" x14ac:dyDescent="0.25">
      <c r="A24" s="76" t="s">
        <v>74</v>
      </c>
      <c r="B24" s="76"/>
      <c r="C24" s="76"/>
      <c r="D24" s="76"/>
      <c r="E24" s="76"/>
      <c r="F24" s="76"/>
      <c r="G24" s="76"/>
      <c r="H24" s="76"/>
    </row>
  </sheetData>
  <mergeCells count="6">
    <mergeCell ref="A24:H24"/>
    <mergeCell ref="A4:H4"/>
    <mergeCell ref="A5:H5"/>
    <mergeCell ref="A6:H6"/>
    <mergeCell ref="A22:H22"/>
    <mergeCell ref="A23:H23"/>
  </mergeCells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9"/>
  <sheetViews>
    <sheetView topLeftCell="A16" workbookViewId="0">
      <selection sqref="A1:H29"/>
    </sheetView>
  </sheetViews>
  <sheetFormatPr baseColWidth="10" defaultRowHeight="15" x14ac:dyDescent="0.25"/>
  <cols>
    <col min="2" max="2" width="9.7109375" customWidth="1"/>
    <col min="4" max="4" width="10.85546875" customWidth="1"/>
    <col min="5" max="5" width="10.28515625" customWidth="1"/>
    <col min="6" max="6" width="10.7109375" customWidth="1"/>
    <col min="8" max="8" width="10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173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36" x14ac:dyDescent="0.25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24" x14ac:dyDescent="0.25">
      <c r="A11" s="2">
        <v>100101</v>
      </c>
      <c r="B11" s="6">
        <v>43518</v>
      </c>
      <c r="C11" s="2" t="s">
        <v>174</v>
      </c>
      <c r="D11" s="2" t="s">
        <v>184</v>
      </c>
      <c r="E11" s="3" t="s">
        <v>49</v>
      </c>
      <c r="F11" s="4">
        <v>225144</v>
      </c>
      <c r="G11" s="6">
        <v>43546</v>
      </c>
      <c r="H11" s="9"/>
    </row>
    <row r="12" spans="1:8" ht="36" x14ac:dyDescent="0.25">
      <c r="A12" s="2">
        <v>100099</v>
      </c>
      <c r="B12" s="6">
        <v>43518</v>
      </c>
      <c r="C12" s="2" t="s">
        <v>174</v>
      </c>
      <c r="D12" s="2" t="s">
        <v>175</v>
      </c>
      <c r="E12" s="2" t="s">
        <v>176</v>
      </c>
      <c r="F12" s="4">
        <v>87072.8</v>
      </c>
      <c r="G12" s="6">
        <v>43546</v>
      </c>
      <c r="H12" s="9"/>
    </row>
    <row r="13" spans="1:8" ht="24" x14ac:dyDescent="0.25">
      <c r="A13" s="2">
        <v>100100</v>
      </c>
      <c r="B13" s="6">
        <v>43518</v>
      </c>
      <c r="C13" s="2" t="s">
        <v>174</v>
      </c>
      <c r="D13" s="2" t="s">
        <v>177</v>
      </c>
      <c r="E13" s="3" t="s">
        <v>14</v>
      </c>
      <c r="F13" s="4">
        <v>16128</v>
      </c>
      <c r="G13" s="6">
        <v>43546</v>
      </c>
      <c r="H13" s="9"/>
    </row>
    <row r="14" spans="1:8" ht="24" x14ac:dyDescent="0.25">
      <c r="A14" s="2">
        <v>100098</v>
      </c>
      <c r="B14" s="6">
        <v>43509</v>
      </c>
      <c r="C14" s="2" t="s">
        <v>174</v>
      </c>
      <c r="D14" s="2" t="s">
        <v>178</v>
      </c>
      <c r="E14" s="3" t="s">
        <v>31</v>
      </c>
      <c r="F14" s="4">
        <v>141364.32999999999</v>
      </c>
      <c r="G14" s="6">
        <v>43537</v>
      </c>
      <c r="H14" s="9"/>
    </row>
    <row r="15" spans="1:8" ht="24" x14ac:dyDescent="0.25">
      <c r="A15" s="2">
        <v>100096</v>
      </c>
      <c r="B15" s="6">
        <v>43494</v>
      </c>
      <c r="C15" s="2" t="s">
        <v>174</v>
      </c>
      <c r="D15" s="2" t="s">
        <v>113</v>
      </c>
      <c r="E15" s="3" t="s">
        <v>14</v>
      </c>
      <c r="F15" s="4">
        <v>156704</v>
      </c>
      <c r="G15" s="6">
        <v>43553</v>
      </c>
      <c r="H15" s="9"/>
    </row>
    <row r="16" spans="1:8" ht="24" x14ac:dyDescent="0.25">
      <c r="A16" s="2">
        <v>100092</v>
      </c>
      <c r="B16" s="6">
        <v>43490</v>
      </c>
      <c r="C16" s="2" t="s">
        <v>174</v>
      </c>
      <c r="D16" s="2" t="s">
        <v>179</v>
      </c>
      <c r="E16" s="3" t="s">
        <v>14</v>
      </c>
      <c r="F16" s="4">
        <v>103722</v>
      </c>
      <c r="G16" s="6">
        <v>43549</v>
      </c>
      <c r="H16" s="9"/>
    </row>
    <row r="17" spans="1:8" ht="24" x14ac:dyDescent="0.25">
      <c r="A17" s="2">
        <v>10073</v>
      </c>
      <c r="B17" s="6">
        <v>43493</v>
      </c>
      <c r="C17" s="2" t="s">
        <v>171</v>
      </c>
      <c r="D17" s="2" t="s">
        <v>172</v>
      </c>
      <c r="E17" s="3" t="s">
        <v>49</v>
      </c>
      <c r="F17" s="4">
        <v>109476.06</v>
      </c>
      <c r="G17" s="6">
        <v>43552</v>
      </c>
      <c r="H17" s="9"/>
    </row>
    <row r="18" spans="1:8" ht="24" x14ac:dyDescent="0.25">
      <c r="A18" s="2">
        <v>10077</v>
      </c>
      <c r="B18" s="6">
        <v>43504</v>
      </c>
      <c r="C18" s="2" t="s">
        <v>171</v>
      </c>
      <c r="D18" s="2" t="s">
        <v>180</v>
      </c>
      <c r="E18" s="3" t="s">
        <v>50</v>
      </c>
      <c r="F18" s="4">
        <v>14453.11</v>
      </c>
      <c r="G18" s="6">
        <v>43532</v>
      </c>
      <c r="H18" s="9"/>
    </row>
    <row r="19" spans="1:8" ht="24" x14ac:dyDescent="0.25">
      <c r="A19" s="2">
        <v>100060</v>
      </c>
      <c r="B19" s="6">
        <v>43518</v>
      </c>
      <c r="C19" s="2" t="s">
        <v>181</v>
      </c>
      <c r="D19" s="2" t="s">
        <v>185</v>
      </c>
      <c r="E19" s="3" t="s">
        <v>186</v>
      </c>
      <c r="F19" s="4">
        <v>778630.08</v>
      </c>
      <c r="G19" s="6">
        <v>43546</v>
      </c>
      <c r="H19" s="9"/>
    </row>
    <row r="20" spans="1:8" ht="24" x14ac:dyDescent="0.25">
      <c r="A20" s="2">
        <v>100059</v>
      </c>
      <c r="B20" s="6">
        <v>43516</v>
      </c>
      <c r="C20" s="2" t="s">
        <v>181</v>
      </c>
      <c r="D20" s="2" t="s">
        <v>182</v>
      </c>
      <c r="E20" s="3" t="s">
        <v>183</v>
      </c>
      <c r="F20" s="4">
        <v>101054.82</v>
      </c>
      <c r="G20" s="6">
        <v>43544</v>
      </c>
      <c r="H20" s="9"/>
    </row>
    <row r="21" spans="1:8" ht="24" x14ac:dyDescent="0.25">
      <c r="A21" s="2">
        <v>100058</v>
      </c>
      <c r="B21" s="6">
        <v>43500</v>
      </c>
      <c r="C21" s="2" t="s">
        <v>181</v>
      </c>
      <c r="D21" s="2" t="s">
        <v>184</v>
      </c>
      <c r="E21" s="3" t="s">
        <v>14</v>
      </c>
      <c r="F21" s="4">
        <v>42229.84</v>
      </c>
      <c r="G21" s="6"/>
      <c r="H21" s="9"/>
    </row>
    <row r="22" spans="1:8" ht="15.75" thickBot="1" x14ac:dyDescent="0.3">
      <c r="C22" s="25" t="s">
        <v>67</v>
      </c>
      <c r="D22" s="26"/>
      <c r="E22" s="26"/>
      <c r="F22" s="27">
        <f>+F17+F16+F15+F14+F13+F12+F10+F9+F21+F20+F18+F11+F19</f>
        <v>1863219.04</v>
      </c>
    </row>
    <row r="27" spans="1:8" x14ac:dyDescent="0.25">
      <c r="A27" s="77" t="s">
        <v>76</v>
      </c>
      <c r="B27" s="77"/>
      <c r="C27" s="77"/>
      <c r="D27" s="77"/>
      <c r="E27" s="77"/>
      <c r="F27" s="77"/>
      <c r="G27" s="77"/>
      <c r="H27" s="77"/>
    </row>
    <row r="28" spans="1:8" x14ac:dyDescent="0.25">
      <c r="A28" s="76" t="s">
        <v>75</v>
      </c>
      <c r="B28" s="76"/>
      <c r="C28" s="76"/>
      <c r="D28" s="76"/>
      <c r="E28" s="76"/>
      <c r="F28" s="76"/>
      <c r="G28" s="76"/>
      <c r="H28" s="76"/>
    </row>
    <row r="29" spans="1:8" x14ac:dyDescent="0.25">
      <c r="A29" s="76" t="s">
        <v>74</v>
      </c>
      <c r="B29" s="76"/>
      <c r="C29" s="76"/>
      <c r="D29" s="76"/>
      <c r="E29" s="76"/>
      <c r="F29" s="76"/>
      <c r="G29" s="76"/>
      <c r="H29" s="76"/>
    </row>
  </sheetData>
  <mergeCells count="6">
    <mergeCell ref="A29:H29"/>
    <mergeCell ref="A4:H4"/>
    <mergeCell ref="A5:H5"/>
    <mergeCell ref="A6:H6"/>
    <mergeCell ref="A27:H27"/>
    <mergeCell ref="A28:H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topLeftCell="A7" workbookViewId="0">
      <selection sqref="A1:H22"/>
    </sheetView>
  </sheetViews>
  <sheetFormatPr baseColWidth="10" defaultRowHeight="15" x14ac:dyDescent="0.25"/>
  <cols>
    <col min="2" max="2" width="9.7109375" customWidth="1"/>
    <col min="4" max="4" width="10.85546875" customWidth="1"/>
    <col min="5" max="5" width="10.28515625" customWidth="1"/>
    <col min="6" max="6" width="10.7109375" customWidth="1"/>
    <col min="8" max="8" width="10.5703125" customWidth="1"/>
  </cols>
  <sheetData>
    <row r="4" spans="1:8" x14ac:dyDescent="0.25">
      <c r="A4" s="77" t="s">
        <v>1</v>
      </c>
      <c r="B4" s="77"/>
      <c r="C4" s="77"/>
      <c r="D4" s="77"/>
      <c r="E4" s="77"/>
      <c r="F4" s="77"/>
      <c r="G4" s="77"/>
      <c r="H4" s="77"/>
    </row>
    <row r="5" spans="1:8" x14ac:dyDescent="0.25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5">
      <c r="A6" s="76" t="s">
        <v>191</v>
      </c>
      <c r="B6" s="76"/>
      <c r="C6" s="76"/>
      <c r="D6" s="76"/>
      <c r="E6" s="76"/>
      <c r="F6" s="76"/>
      <c r="G6" s="76"/>
      <c r="H6" s="76"/>
    </row>
    <row r="8" spans="1:8" ht="45" x14ac:dyDescent="0.25">
      <c r="A8" s="17" t="s">
        <v>10</v>
      </c>
      <c r="B8" s="17" t="s">
        <v>9</v>
      </c>
      <c r="C8" s="17" t="s">
        <v>8</v>
      </c>
      <c r="D8" s="17" t="s">
        <v>7</v>
      </c>
      <c r="E8" s="18" t="s">
        <v>6</v>
      </c>
      <c r="F8" s="17" t="s">
        <v>5</v>
      </c>
      <c r="G8" s="18" t="s">
        <v>4</v>
      </c>
      <c r="H8" s="19" t="s">
        <v>3</v>
      </c>
    </row>
    <row r="9" spans="1:8" ht="24" x14ac:dyDescent="0.25">
      <c r="A9" s="2" t="s">
        <v>70</v>
      </c>
      <c r="B9" s="6">
        <v>43038</v>
      </c>
      <c r="C9" s="2" t="s">
        <v>71</v>
      </c>
      <c r="D9" s="2" t="s">
        <v>69</v>
      </c>
      <c r="E9" s="3" t="s">
        <v>68</v>
      </c>
      <c r="F9" s="4">
        <v>77800</v>
      </c>
      <c r="G9" s="6">
        <v>43100</v>
      </c>
      <c r="H9" s="9"/>
    </row>
    <row r="10" spans="1:8" ht="36" x14ac:dyDescent="0.25">
      <c r="A10" s="2" t="s">
        <v>72</v>
      </c>
      <c r="B10" s="6">
        <v>42821</v>
      </c>
      <c r="C10" s="2" t="s">
        <v>73</v>
      </c>
      <c r="D10" s="2" t="s">
        <v>87</v>
      </c>
      <c r="E10" s="3" t="s">
        <v>49</v>
      </c>
      <c r="F10" s="4">
        <v>9440</v>
      </c>
      <c r="G10" s="6">
        <v>42943</v>
      </c>
      <c r="H10" s="9"/>
    </row>
    <row r="11" spans="1:8" ht="24" x14ac:dyDescent="0.25">
      <c r="A11" s="28">
        <v>100111</v>
      </c>
      <c r="B11" s="6">
        <v>43538</v>
      </c>
      <c r="C11" s="2" t="s">
        <v>174</v>
      </c>
      <c r="D11" s="2" t="s">
        <v>179</v>
      </c>
      <c r="E11" s="3" t="s">
        <v>190</v>
      </c>
      <c r="F11" s="4">
        <v>28159.9</v>
      </c>
      <c r="G11" s="6">
        <v>43577</v>
      </c>
      <c r="H11" s="9"/>
    </row>
    <row r="12" spans="1:8" ht="24" x14ac:dyDescent="0.25">
      <c r="A12" s="28">
        <v>100112</v>
      </c>
      <c r="B12" s="6">
        <v>43549</v>
      </c>
      <c r="C12" s="2" t="s">
        <v>174</v>
      </c>
      <c r="D12" s="2" t="s">
        <v>179</v>
      </c>
      <c r="E12" s="2" t="s">
        <v>190</v>
      </c>
      <c r="F12" s="4">
        <v>396480</v>
      </c>
      <c r="G12" s="6">
        <v>43577</v>
      </c>
      <c r="H12" s="9"/>
    </row>
    <row r="13" spans="1:8" ht="24" x14ac:dyDescent="0.25">
      <c r="A13" s="28">
        <v>100066</v>
      </c>
      <c r="B13" s="6">
        <v>43543</v>
      </c>
      <c r="C13" s="2" t="s">
        <v>181</v>
      </c>
      <c r="D13" s="2" t="s">
        <v>188</v>
      </c>
      <c r="E13" s="3" t="s">
        <v>189</v>
      </c>
      <c r="F13" s="4">
        <v>88688.63</v>
      </c>
      <c r="G13" s="6">
        <v>43575</v>
      </c>
      <c r="H13" s="9"/>
    </row>
    <row r="14" spans="1:8" ht="24" x14ac:dyDescent="0.25">
      <c r="A14" s="28">
        <v>100067</v>
      </c>
      <c r="B14" s="6">
        <v>43546</v>
      </c>
      <c r="C14" s="2" t="s">
        <v>181</v>
      </c>
      <c r="D14" s="2" t="s">
        <v>187</v>
      </c>
      <c r="E14" s="3" t="s">
        <v>49</v>
      </c>
      <c r="F14" s="4">
        <v>643100</v>
      </c>
      <c r="G14" s="6">
        <v>43577</v>
      </c>
      <c r="H14" s="9"/>
    </row>
    <row r="15" spans="1:8" ht="15.75" thickBot="1" x14ac:dyDescent="0.3">
      <c r="C15" s="25" t="s">
        <v>67</v>
      </c>
      <c r="D15" s="26"/>
      <c r="E15" s="26"/>
      <c r="F15" s="27">
        <f>+F14+F13+F12+F11+F10+F9</f>
        <v>1243668.5299999998</v>
      </c>
    </row>
    <row r="20" spans="1:8" x14ac:dyDescent="0.25">
      <c r="A20" s="77" t="s">
        <v>76</v>
      </c>
      <c r="B20" s="77"/>
      <c r="C20" s="77"/>
      <c r="D20" s="77"/>
      <c r="E20" s="77"/>
      <c r="F20" s="77"/>
      <c r="G20" s="77"/>
      <c r="H20" s="77"/>
    </row>
    <row r="21" spans="1:8" x14ac:dyDescent="0.25">
      <c r="A21" s="76" t="s">
        <v>75</v>
      </c>
      <c r="B21" s="76"/>
      <c r="C21" s="76"/>
      <c r="D21" s="76"/>
      <c r="E21" s="76"/>
      <c r="F21" s="76"/>
      <c r="G21" s="76"/>
      <c r="H21" s="76"/>
    </row>
    <row r="22" spans="1:8" x14ac:dyDescent="0.25">
      <c r="A22" s="76" t="s">
        <v>192</v>
      </c>
      <c r="B22" s="76"/>
      <c r="C22" s="76"/>
      <c r="D22" s="76"/>
      <c r="E22" s="76"/>
      <c r="F22" s="76"/>
      <c r="G22" s="76"/>
      <c r="H22" s="76"/>
    </row>
  </sheetData>
  <mergeCells count="6">
    <mergeCell ref="A22:H22"/>
    <mergeCell ref="A4:H4"/>
    <mergeCell ref="A5:H5"/>
    <mergeCell ref="A6:H6"/>
    <mergeCell ref="A20:H20"/>
    <mergeCell ref="A21:H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septiembre</vt:lpstr>
      <vt:lpstr>julio</vt:lpstr>
      <vt:lpstr>agosto</vt:lpstr>
      <vt:lpstr>diciembre</vt:lpstr>
      <vt:lpstr>abril 2019</vt:lpstr>
      <vt:lpstr>Hoja1</vt:lpstr>
      <vt:lpstr>enro 2019</vt:lpstr>
      <vt:lpstr>FEBRERO 2019</vt:lpstr>
      <vt:lpstr>marzo 2019</vt:lpstr>
      <vt:lpstr>mayo 2019</vt:lpstr>
      <vt:lpstr>junio 2019</vt:lpstr>
      <vt:lpstr>julio 2019</vt:lpstr>
      <vt:lpstr>AGOSTO 2019</vt:lpstr>
      <vt:lpstr>septiembre 2019</vt:lpstr>
      <vt:lpstr>Octubre 2019</vt:lpstr>
      <vt:lpstr>noviembre</vt:lpstr>
      <vt:lpstr>diciembre 2019</vt:lpstr>
      <vt:lpstr>febrero 2020</vt:lpstr>
      <vt:lpstr>MARZO 2020</vt:lpstr>
      <vt:lpstr>ABRIL 2020</vt:lpstr>
      <vt:lpstr>mayo 2020</vt:lpstr>
      <vt:lpstr>junio 2020</vt:lpstr>
      <vt:lpstr> julio 2020</vt:lpstr>
      <vt:lpstr>septiembre 2020</vt:lpstr>
      <vt:lpstr>octubre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junio2021</vt:lpstr>
      <vt:lpstr>JULIO 2021</vt:lpstr>
      <vt:lpstr>agusto 2021</vt:lpstr>
      <vt:lpstr>Hoja2</vt:lpstr>
      <vt:lpstr>planilla de pagos</vt:lpstr>
      <vt:lpstr>sept. 2021</vt:lpstr>
      <vt:lpstr>oct. 2021</vt:lpstr>
      <vt:lpstr>diciembre 21</vt:lpstr>
      <vt:lpstr>enero 22</vt:lpstr>
      <vt:lpstr>FEBRERO  22</vt:lpstr>
      <vt:lpstr>marzo22</vt:lpstr>
      <vt:lpstr>abril 22</vt:lpstr>
      <vt:lpstr>mayo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usuario12</cp:lastModifiedBy>
  <cp:lastPrinted>2022-08-02T19:20:07Z</cp:lastPrinted>
  <dcterms:created xsi:type="dcterms:W3CDTF">2018-10-09T20:49:32Z</dcterms:created>
  <dcterms:modified xsi:type="dcterms:W3CDTF">2022-08-02T19:20:08Z</dcterms:modified>
</cp:coreProperties>
</file>