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lorian\Downloads\"/>
    </mc:Choice>
  </mc:AlternateContent>
  <bookViews>
    <workbookView xWindow="0" yWindow="0" windowWidth="15360" windowHeight="8415"/>
  </bookViews>
  <sheets>
    <sheet name="Plantilla Ejecución, AGOSTO 202" sheetId="12" r:id="rId1"/>
  </sheets>
  <definedNames>
    <definedName name="_xlnm.Print_Area" localSheetId="0">'Plantilla Ejecución, AGOSTO 202'!$A$1:$K$115</definedName>
  </definedNames>
  <calcPr calcId="162913"/>
</workbook>
</file>

<file path=xl/calcChain.xml><?xml version="1.0" encoding="utf-8"?>
<calcChain xmlns="http://schemas.openxmlformats.org/spreadsheetml/2006/main">
  <c r="J93" i="12" l="1"/>
  <c r="J90" i="12"/>
  <c r="J87" i="12"/>
  <c r="K84" i="12"/>
  <c r="K83" i="12"/>
  <c r="K82" i="12"/>
  <c r="K81" i="12"/>
  <c r="J80" i="12"/>
  <c r="K79" i="12"/>
  <c r="K78" i="12"/>
  <c r="K77" i="12"/>
  <c r="K76" i="12"/>
  <c r="K75" i="12"/>
  <c r="J74" i="12"/>
  <c r="K73" i="12"/>
  <c r="K72" i="12"/>
  <c r="K71" i="12"/>
  <c r="K70" i="12"/>
  <c r="J69" i="12"/>
  <c r="K68" i="12"/>
  <c r="K67" i="12"/>
  <c r="K66" i="12"/>
  <c r="K65" i="12"/>
  <c r="K64" i="12"/>
  <c r="K63" i="12"/>
  <c r="K62" i="12"/>
  <c r="K61" i="12"/>
  <c r="K60" i="12"/>
  <c r="K59" i="12"/>
  <c r="K58" i="12"/>
  <c r="J57" i="12"/>
  <c r="J49" i="12"/>
  <c r="K48" i="12"/>
  <c r="K47" i="12"/>
  <c r="K46" i="12"/>
  <c r="K45" i="12"/>
  <c r="K44" i="12"/>
  <c r="K43" i="12"/>
  <c r="K42" i="12"/>
  <c r="K41" i="12"/>
  <c r="J40" i="12"/>
  <c r="J85" i="12" s="1"/>
  <c r="J96" i="12" s="1"/>
  <c r="K39" i="12"/>
  <c r="K38" i="12"/>
  <c r="K37" i="12"/>
  <c r="K36" i="12"/>
  <c r="K35" i="12"/>
  <c r="K34" i="12"/>
  <c r="K33" i="12"/>
  <c r="K32" i="12"/>
  <c r="K31" i="12"/>
  <c r="K29" i="12"/>
  <c r="K28" i="12"/>
  <c r="K27" i="12"/>
  <c r="K26" i="12"/>
  <c r="K25" i="12"/>
  <c r="K24" i="12"/>
  <c r="K23" i="12"/>
  <c r="K22" i="12"/>
  <c r="K21" i="12"/>
  <c r="K19" i="12"/>
  <c r="K18" i="12"/>
  <c r="K17" i="12"/>
  <c r="K16" i="12"/>
  <c r="J30" i="12"/>
  <c r="J20" i="12"/>
  <c r="J14" i="12"/>
  <c r="K15" i="12"/>
  <c r="C95" i="12" l="1"/>
  <c r="D95" i="12"/>
  <c r="E95" i="12"/>
  <c r="F95" i="12"/>
  <c r="G95" i="12"/>
  <c r="H95" i="12"/>
  <c r="I95" i="12"/>
  <c r="B95" i="12"/>
  <c r="K93" i="12"/>
  <c r="K90" i="12"/>
  <c r="K87" i="12"/>
  <c r="I40" i="12"/>
  <c r="I80" i="12"/>
  <c r="I74" i="12"/>
  <c r="I69" i="12"/>
  <c r="I57" i="12"/>
  <c r="I49" i="12"/>
  <c r="I30" i="12"/>
  <c r="I20" i="12"/>
  <c r="I14" i="12"/>
  <c r="K95" i="12" l="1"/>
  <c r="I85" i="12"/>
  <c r="I96" i="12" s="1"/>
  <c r="H80" i="12"/>
  <c r="K80" i="12" s="1"/>
  <c r="H74" i="12"/>
  <c r="K74" i="12" s="1"/>
  <c r="H57" i="12"/>
  <c r="H49" i="12"/>
  <c r="K49" i="12" s="1"/>
  <c r="H69" i="12"/>
  <c r="K69" i="12" s="1"/>
  <c r="H40" i="12"/>
  <c r="H30" i="12"/>
  <c r="H20" i="12"/>
  <c r="H14" i="12"/>
  <c r="G57" i="12"/>
  <c r="G20" i="12"/>
  <c r="H85" i="12" l="1"/>
  <c r="H96" i="12" s="1"/>
  <c r="G40" i="12"/>
  <c r="G30" i="12"/>
  <c r="G14" i="12"/>
  <c r="F57" i="12"/>
  <c r="F56" i="12"/>
  <c r="E56" i="12" s="1"/>
  <c r="D56" i="12" s="1"/>
  <c r="K56" i="12" s="1"/>
  <c r="F55" i="12"/>
  <c r="E55" i="12" s="1"/>
  <c r="D55" i="12" s="1"/>
  <c r="K55" i="12" s="1"/>
  <c r="F54" i="12"/>
  <c r="E54" i="12" s="1"/>
  <c r="D54" i="12" s="1"/>
  <c r="K54" i="12" s="1"/>
  <c r="F53" i="12"/>
  <c r="E53" i="12" s="1"/>
  <c r="D53" i="12" s="1"/>
  <c r="K53" i="12" s="1"/>
  <c r="F52" i="12"/>
  <c r="E52" i="12" s="1"/>
  <c r="D52" i="12" s="1"/>
  <c r="K52" i="12" s="1"/>
  <c r="F51" i="12"/>
  <c r="E51" i="12" s="1"/>
  <c r="D51" i="12" s="1"/>
  <c r="K51" i="12" s="1"/>
  <c r="F50" i="12"/>
  <c r="E50" i="12" s="1"/>
  <c r="D50" i="12" s="1"/>
  <c r="K50" i="12" s="1"/>
  <c r="F40" i="12"/>
  <c r="F30" i="12"/>
  <c r="F20" i="12"/>
  <c r="F14" i="12"/>
  <c r="E57" i="12"/>
  <c r="E40" i="12"/>
  <c r="E30" i="12"/>
  <c r="E20" i="12"/>
  <c r="E14" i="12"/>
  <c r="D57" i="12"/>
  <c r="K57" i="12" s="1"/>
  <c r="D30" i="12"/>
  <c r="D40" i="12"/>
  <c r="D20" i="12"/>
  <c r="C14" i="12"/>
  <c r="D14" i="12"/>
  <c r="C30" i="12"/>
  <c r="C40" i="12"/>
  <c r="C20" i="12"/>
  <c r="B40" i="12"/>
  <c r="B30" i="12"/>
  <c r="K30" i="12" s="1"/>
  <c r="B20" i="12"/>
  <c r="B14" i="12"/>
  <c r="K40" i="12" l="1"/>
  <c r="K85" i="12" s="1"/>
  <c r="K14" i="12"/>
  <c r="K20" i="12"/>
  <c r="D85" i="12"/>
  <c r="D96" i="12" s="1"/>
  <c r="C85" i="12"/>
  <c r="C96" i="12" s="1"/>
  <c r="B85" i="12"/>
  <c r="B96" i="12" s="1"/>
  <c r="E85" i="12"/>
  <c r="E96" i="12" s="1"/>
  <c r="F85" i="12"/>
  <c r="F96" i="12" s="1"/>
  <c r="G85" i="12"/>
  <c r="G96" i="12" s="1"/>
  <c r="K96" i="12" l="1"/>
</calcChain>
</file>

<file path=xl/sharedStrings.xml><?xml version="1.0" encoding="utf-8"?>
<sst xmlns="http://schemas.openxmlformats.org/spreadsheetml/2006/main" count="113" uniqueCount="113">
  <si>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</si>
  <si>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</si>
  <si>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</si>
  <si>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</si>
  <si>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</si>
  <si>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</si>
  <si>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</si>
  <si>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</si>
  <si>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</si>
  <si>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</si>
  <si>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</si>
  <si>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</si>
  <si>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</si>
  <si>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</si>
  <si>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</si>
  <si>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</si>
  <si>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</si>
  <si>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</si>
  <si>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</si>
  <si>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</si>
  <si>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</si>
  <si>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</si>
  <si>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</si>
  <si>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</si>
  <si>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</si>
  <si>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</si>
  <si>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</si>
  <si>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</si>
  <si>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</si>
  <si>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</si>
  <si>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</si>
  <si>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</si>
  <si>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</si>
  <si>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</si>
  <si>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</si>
  <si>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</si>
  <si>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</si>
  <si>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</si>
  <si>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</si>
  <si>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</si>
  <si>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</si>
  <si>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</si>
  <si>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</si>
  <si>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</si>
  <si>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</si>
  <si>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</si>
  <si>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</si>
  <si>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</si>
  <si>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</si>
  <si>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</si>
  <si>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</si>
  <si>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</si>
  <si>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</si>
  <si>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</si>
  <si>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</si>
  <si>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</si>
  <si>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</si>
  <si>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</si>
  <si>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</si>
  <si>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</si>
  <si>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</si>
  <si>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</si>
  <si>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</si>
  <si>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</si>
  <si>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</si>
  <si>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</si>
  <si>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</si>
  <si>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</si>
  <si>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</si>
  <si>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</si>
  <si>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</si>
  <si>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</si>
  <si>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</si>
  <si>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</si>
  <si>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</si>
  <si>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</si>
  <si>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</si>
  <si>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</si>
  <si>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</si>
  <si>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</si>
  <si>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</si>
  <si>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</si>
  <si>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</si>
  <si>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</si>
  <si>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</si>
  <si>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</si>
  <si>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</si>
  <si>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</si>
  <si>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</si>
  <si>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</si>
  <si>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</si>
  <si>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</si>
  <si>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</si>
  <si>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</si>
  <si>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</si>
  <si>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</si>
  <si>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</si>
  <si>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 xml:space="preserve">Fuente: Sistema Integrado de Gestión Financiera
Periodo: 2021
</t>
  </si>
  <si>
    <t xml:space="preserve">Lic JOSE D. RODRIGUEZ RODRIGUEZ, </t>
  </si>
  <si>
    <t>Revisado por:</t>
  </si>
  <si>
    <t>Capitan Contador ERD.</t>
  </si>
  <si>
    <t>Sub Director de Presupuesto, MIDE.</t>
  </si>
  <si>
    <t>Preparado por:</t>
  </si>
  <si>
    <t>Lic. JULIO CESAR FERRERAS MENDEZ</t>
  </si>
  <si>
    <t>TOTAL</t>
  </si>
  <si>
    <t>Septiembre</t>
  </si>
  <si>
    <t>Fecha de registro: hasta el 30 de Septiembre del 2021</t>
  </si>
  <si>
    <t>Fecha de imputación: desde el 01 de Septiembre  del 2021</t>
  </si>
  <si>
    <t>Capitan de Corbeta Contador, ARD</t>
  </si>
  <si>
    <t>Director General Financiero de este Ministerio de Defensa.</t>
  </si>
  <si>
    <t>Lic. RAMON ANTONIO NUÑEZ ACOSTA</t>
  </si>
  <si>
    <t xml:space="preserve">    Tte. Coronel Contador, E.R.D.                                                                                                                                                                                                                               </t>
  </si>
  <si>
    <t xml:space="preserve">     Sub Director de Auditoria, MIDE.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</si>
</sst>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78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3" applyFont="1" applyAlignment="1">
      <alignment horizontal="left" wrapText="1"/>
    </xf>
    <xf numFmtId="0" fontId="8" fillId="0" borderId="0" xfId="0" applyFont="1" applyAlignment="1">
      <alignment horizontal="center"/>
    </xf>
    <xf numFmtId="0" fontId="5" fillId="0" borderId="0" xfId="3" applyFont="1" applyAlignment="1">
      <alignment horizontal="left" wrapText="1"/>
    </xf>
    <xf numFmtId="0" fontId="11" fillId="0" borderId="0" xfId="0" applyFont="1" applyAlignment="1">
      <alignment horizontal="center"/>
    </xf>
    <xf numFmtId="4" fontId="7" fillId="0" borderId="0" xfId="0" applyNumberFormat="1" applyFont="1"/>
    <xf numFmtId="0" fontId="8" fillId="0" borderId="0" xfId="0" applyFont="1" applyAlignment="1">
      <alignment horizontal="center"/>
    </xf>
    <xf numFmtId="43" fontId="13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2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13" fillId="0" borderId="0" xfId="3" applyFont="1" applyAlignment="1">
      <alignment wrapText="1"/>
    </xf>
    <xf numFmtId="0" fontId="13" fillId="0" borderId="0" xfId="3" applyFont="1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/>
    <xf numFmtId="0" fontId="5" fillId="0" borderId="0" xfId="0" applyFont="1" applyBorder="1" applyAlignment="1"/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3" applyFont="1" applyAlignment="1">
      <alignment horizontal="center" wrapText="1"/>
    </xf>
    <xf numFmtId="0" fontId="14" fillId="0" borderId="0" xfId="3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133350</xdr:rowOff>
    </xdr:from>
    <xdr:to>
      <xdr:col>0</xdr:col>
      <xdr:colOff>1917700</xdr:colOff>
      <xdr:row>4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553673</xdr:colOff>
      <xdr:row>1</xdr:row>
      <xdr:rowOff>20270</xdr:rowOff>
    </xdr:from>
    <xdr:to>
      <xdr:col>10</xdr:col>
      <xdr:colOff>914220</xdr:colOff>
      <xdr:row>4</xdr:row>
      <xdr:rowOff>130175</xdr:rowOff>
    </xdr:to>
    <xdr:pic>
      <xdr:nvPicPr>
        <xdr:cNvPr id="8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8673" y="210770"/>
          <a:ext cx="2456047" cy="792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15"/>
  <sheetViews>
    <sheetView showGridLines="0" tabSelected="1" view="pageBreakPreview" zoomScale="60" zoomScaleNormal="130" workbookViewId="0">
      <selection activeCell="N111" sqref="N111"/>
    </sheetView>
  </sheetViews>
  <sheetFormatPr baseColWidth="10" defaultRowHeight="15" x14ac:dyDescent="0.25"/>
  <cols>
    <col min="1" max="1" width="80.140625" style="11" bestFit="1" customWidth="1"/>
    <col min="2" max="3" width="21.140625" style="11" bestFit="1" customWidth="1"/>
    <col min="4" max="4" width="20.5703125" style="11" customWidth="1"/>
    <col min="5" max="5" width="21.140625" style="11" bestFit="1" customWidth="1"/>
    <col min="6" max="8" width="21.5703125" style="11" customWidth="1"/>
    <col min="9" max="9" width="20.5703125" style="11" customWidth="1"/>
    <col min="10" max="10" width="21.5703125" style="11" customWidth="1"/>
    <col min="11" max="11" width="23.7109375" style="11" bestFit="1" customWidth="1"/>
    <col min="12" max="12" width="19.7109375" style="11" customWidth="1"/>
    <col min="13" max="13" width="16.85546875" style="11" customWidth="1"/>
    <col min="14" max="14" width="15.5703125" style="11" customWidth="1"/>
    <col min="15" max="15" width="11.42578125" style="11"/>
    <col min="16" max="16" width="96.7109375" style="11" bestFit="1" customWidth="1"/>
    <col min="17" max="17" width="11.42578125" style="11"/>
    <col min="18" max="25" width="6" style="11" bestFit="1" customWidth="1"/>
    <col min="26" max="27" width="7" style="11" bestFit="1" customWidth="1"/>
    <col min="28" max="16384" width="11.42578125" style="11"/>
  </cols>
  <sheetData>
    <row r="2" spans="1:27" ht="18.75" x14ac:dyDescent="0.25">
      <c r="A2" s="74" t="s">
        <v>86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27" ht="18.75" x14ac:dyDescent="0.25">
      <c r="A3" s="74">
        <v>2021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27" ht="15.75" x14ac:dyDescent="0.25">
      <c r="A4" s="75" t="s">
        <v>85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27" x14ac:dyDescent="0.25">
      <c r="A5" s="76" t="s">
        <v>36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27" ht="18.75" x14ac:dyDescent="0.3">
      <c r="A6" s="69"/>
      <c r="B6" s="69"/>
      <c r="C6" s="69"/>
      <c r="D6" s="69"/>
      <c r="E6" s="69"/>
      <c r="F6" s="69"/>
      <c r="G6" s="69"/>
      <c r="H6" s="69"/>
    </row>
    <row r="7" spans="1:27" x14ac:dyDescent="0.25">
      <c r="A7" s="70"/>
      <c r="B7" s="70"/>
      <c r="C7" s="70"/>
      <c r="D7" s="70"/>
      <c r="E7" s="70"/>
      <c r="F7" s="70"/>
      <c r="G7" s="70"/>
      <c r="H7" s="70"/>
    </row>
    <row r="8" spans="1:27" ht="18.75" x14ac:dyDescent="0.3">
      <c r="A8" s="71"/>
      <c r="B8" s="71"/>
      <c r="C8" s="71"/>
      <c r="D8" s="71"/>
      <c r="E8" s="71"/>
      <c r="F8" s="71"/>
      <c r="G8" s="71"/>
      <c r="H8" s="71"/>
      <c r="I8" s="30"/>
      <c r="J8" s="64"/>
      <c r="K8" s="30"/>
      <c r="L8" s="30"/>
      <c r="M8" s="30"/>
      <c r="N8" s="30"/>
      <c r="P8" s="16"/>
    </row>
    <row r="9" spans="1:27" ht="18.75" x14ac:dyDescent="0.3">
      <c r="A9" s="33"/>
      <c r="B9" s="33"/>
      <c r="C9" s="33"/>
      <c r="D9" s="33"/>
      <c r="E9" s="33"/>
      <c r="F9" s="33"/>
      <c r="G9" s="33"/>
      <c r="H9" s="33"/>
      <c r="I9" s="34"/>
      <c r="J9" s="64"/>
      <c r="K9" s="34"/>
      <c r="L9" s="34"/>
      <c r="M9" s="34"/>
      <c r="N9" s="34"/>
      <c r="P9" s="16"/>
    </row>
    <row r="10" spans="1:27" ht="18.75" x14ac:dyDescent="0.3">
      <c r="A10" s="33"/>
      <c r="B10" s="33"/>
      <c r="C10" s="33"/>
      <c r="D10" s="33"/>
      <c r="E10" s="33"/>
      <c r="F10" s="33"/>
      <c r="G10" s="33"/>
      <c r="H10" s="33"/>
      <c r="I10" s="34"/>
      <c r="J10" s="64"/>
      <c r="K10" s="34"/>
      <c r="L10" s="34"/>
      <c r="M10" s="34"/>
      <c r="N10" s="34"/>
      <c r="P10" s="16"/>
    </row>
    <row r="11" spans="1:27" ht="18.75" x14ac:dyDescent="0.3">
      <c r="A11" s="33"/>
      <c r="B11" s="33"/>
      <c r="C11" s="33"/>
      <c r="D11" s="33"/>
      <c r="E11" s="33"/>
      <c r="F11" s="33"/>
      <c r="G11" s="33"/>
      <c r="H11" s="33"/>
      <c r="I11" s="34"/>
      <c r="J11" s="64"/>
      <c r="K11" s="34"/>
      <c r="L11" s="34"/>
      <c r="M11" s="34"/>
      <c r="N11" s="34"/>
      <c r="P11" s="16"/>
    </row>
    <row r="12" spans="1:27" ht="15.75" x14ac:dyDescent="0.25">
      <c r="A12" s="19" t="s">
        <v>0</v>
      </c>
      <c r="B12" s="20" t="s">
        <v>77</v>
      </c>
      <c r="C12" s="20" t="s">
        <v>78</v>
      </c>
      <c r="D12" s="20" t="s">
        <v>79</v>
      </c>
      <c r="E12" s="20" t="s">
        <v>80</v>
      </c>
      <c r="F12" s="20" t="s">
        <v>81</v>
      </c>
      <c r="G12" s="20" t="s">
        <v>82</v>
      </c>
      <c r="H12" s="20" t="s">
        <v>83</v>
      </c>
      <c r="I12" s="20" t="s">
        <v>84</v>
      </c>
      <c r="J12" s="20" t="s">
        <v>105</v>
      </c>
      <c r="K12" s="20" t="s">
        <v>104</v>
      </c>
      <c r="L12" s="44"/>
      <c r="M12" s="44"/>
      <c r="N12" s="44"/>
      <c r="Z12" s="25"/>
      <c r="AA12" s="25"/>
    </row>
    <row r="13" spans="1:27" ht="12.75" customHeight="1" x14ac:dyDescent="0.25">
      <c r="A13" s="12" t="s">
        <v>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59"/>
      <c r="M13" s="59"/>
      <c r="N13" s="59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24" customHeight="1" x14ac:dyDescent="0.25">
      <c r="A14" s="14" t="s">
        <v>2</v>
      </c>
      <c r="B14" s="22">
        <f>+B15+B16+B17+B18+B19</f>
        <v>91309080.719999999</v>
      </c>
      <c r="C14" s="22">
        <f>+C15+C16+C17+C18+C19</f>
        <v>108169545.94</v>
      </c>
      <c r="D14" s="22">
        <f>+D15+D16+D17+D18+D19</f>
        <v>99811796.180000007</v>
      </c>
      <c r="E14" s="22">
        <f>+E15+E16+E17+E18+E19</f>
        <v>91255562.200000003</v>
      </c>
      <c r="F14" s="22">
        <f>+F15+F16+G17+F18+F19</f>
        <v>90794628.859999999</v>
      </c>
      <c r="G14" s="22">
        <f>+G15+G16+G17+G18+G19</f>
        <v>89538733.189999998</v>
      </c>
      <c r="H14" s="22">
        <f>+H15+H16+H17+H18+H19</f>
        <v>81038445.760000005</v>
      </c>
      <c r="I14" s="22">
        <f>+I15+I16+I17+I18+I19</f>
        <v>80799005.150000006</v>
      </c>
      <c r="J14" s="22">
        <f>+J15+J16+J17+J18+J19</f>
        <v>81347487.640000001</v>
      </c>
      <c r="K14" s="22">
        <f>+B14+C14+D14+E14+F14+G14+H14+I14+J14</f>
        <v>814064285.63999999</v>
      </c>
      <c r="L14" s="60"/>
      <c r="M14" s="60"/>
      <c r="N14" s="60"/>
      <c r="R14" s="24"/>
    </row>
    <row r="15" spans="1:27" x14ac:dyDescent="0.25">
      <c r="A15" s="15" t="s">
        <v>3</v>
      </c>
      <c r="B15" s="28">
        <v>88535638.609999999</v>
      </c>
      <c r="C15" s="28">
        <v>88717665.450000003</v>
      </c>
      <c r="D15" s="28">
        <v>88731544.980000004</v>
      </c>
      <c r="E15" s="28">
        <v>88509654.480000004</v>
      </c>
      <c r="F15" s="28">
        <v>88066071.980000004</v>
      </c>
      <c r="G15" s="28">
        <v>78560293.299999997</v>
      </c>
      <c r="H15" s="28">
        <v>78488699.75</v>
      </c>
      <c r="I15" s="23">
        <v>78269703.75</v>
      </c>
      <c r="J15" s="23">
        <v>78807299.75</v>
      </c>
      <c r="K15" s="28">
        <f>SUM(B15:J15)</f>
        <v>756686572.05000007</v>
      </c>
      <c r="L15" s="28"/>
      <c r="M15" s="28"/>
      <c r="N15" s="28"/>
    </row>
    <row r="16" spans="1:27" x14ac:dyDescent="0.25">
      <c r="A16" s="15" t="s">
        <v>4</v>
      </c>
      <c r="B16" s="28">
        <v>1730703.75</v>
      </c>
      <c r="C16" s="28">
        <v>18416360.5</v>
      </c>
      <c r="D16" s="28">
        <v>10048430.25</v>
      </c>
      <c r="E16" s="28">
        <v>1726411.5</v>
      </c>
      <c r="F16" s="28">
        <v>1709644.5</v>
      </c>
      <c r="G16" s="28">
        <v>9979115</v>
      </c>
      <c r="H16" s="28">
        <v>1649238</v>
      </c>
      <c r="I16" s="28">
        <v>1643375.5</v>
      </c>
      <c r="J16" s="28">
        <v>1655820.5</v>
      </c>
      <c r="K16" s="28">
        <f>SUM(B16:J16)</f>
        <v>48559099.5</v>
      </c>
      <c r="L16" s="28"/>
      <c r="M16" s="28"/>
      <c r="N16" s="28"/>
    </row>
    <row r="17" spans="1:14" x14ac:dyDescent="0.25">
      <c r="A17" s="15" t="s">
        <v>88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8">
        <v>0</v>
      </c>
      <c r="J17" s="28">
        <v>0</v>
      </c>
      <c r="K17" s="26">
        <f>SUM(B17:J17)</f>
        <v>0</v>
      </c>
      <c r="L17" s="26"/>
      <c r="M17" s="26"/>
      <c r="N17" s="26"/>
    </row>
    <row r="18" spans="1:14" ht="15.75" customHeight="1" x14ac:dyDescent="0.25">
      <c r="A18" s="15" t="s">
        <v>5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8">
        <v>0</v>
      </c>
      <c r="J18" s="28">
        <v>0</v>
      </c>
      <c r="K18" s="26">
        <f>SUM(B18:J18)</f>
        <v>0</v>
      </c>
      <c r="L18" s="26"/>
      <c r="M18" s="26"/>
      <c r="N18" s="26"/>
    </row>
    <row r="19" spans="1:14" ht="18" customHeight="1" x14ac:dyDescent="0.25">
      <c r="A19" s="15" t="s">
        <v>6</v>
      </c>
      <c r="B19" s="28">
        <v>1042738.36</v>
      </c>
      <c r="C19" s="28">
        <v>1035519.99</v>
      </c>
      <c r="D19" s="28">
        <v>1031820.95</v>
      </c>
      <c r="E19" s="28">
        <v>1019496.22</v>
      </c>
      <c r="F19" s="28">
        <v>1018912.38</v>
      </c>
      <c r="G19" s="28">
        <v>999324.89</v>
      </c>
      <c r="H19" s="28">
        <v>900508.01</v>
      </c>
      <c r="I19" s="28">
        <v>885925.9</v>
      </c>
      <c r="J19" s="28">
        <v>884367.39</v>
      </c>
      <c r="K19" s="28">
        <f>SUM(B19:J19)</f>
        <v>8818614.0899999999</v>
      </c>
      <c r="L19" s="28"/>
      <c r="M19" s="28"/>
      <c r="N19" s="28"/>
    </row>
    <row r="20" spans="1:14" ht="21" customHeight="1" x14ac:dyDescent="0.25">
      <c r="A20" s="14" t="s">
        <v>7</v>
      </c>
      <c r="B20" s="29">
        <f>+B21+B22+B23+B24+B25+B26+B27+B28+B29</f>
        <v>8983542.2800000012</v>
      </c>
      <c r="C20" s="29">
        <f>+C21+C22+C23+C24+C25+C27+C28</f>
        <v>15944690.859999999</v>
      </c>
      <c r="D20" s="29">
        <f t="shared" ref="D20:J20" si="0">+D21+D22+D23+D24+D25+D26+D27+D28+D29</f>
        <v>14028829.52</v>
      </c>
      <c r="E20" s="29">
        <f t="shared" si="0"/>
        <v>26049638.170000006</v>
      </c>
      <c r="F20" s="29">
        <f t="shared" si="0"/>
        <v>8717339.5600000005</v>
      </c>
      <c r="G20" s="29">
        <f t="shared" si="0"/>
        <v>18205980.68</v>
      </c>
      <c r="H20" s="29">
        <f t="shared" si="0"/>
        <v>25172070.049999997</v>
      </c>
      <c r="I20" s="29">
        <f t="shared" si="0"/>
        <v>22359471.34</v>
      </c>
      <c r="J20" s="29">
        <f t="shared" si="0"/>
        <v>21805601.260000002</v>
      </c>
      <c r="K20" s="29">
        <f>+B20+C20+D20+E20+F20+G20+H20+I20+J20</f>
        <v>161267163.71999997</v>
      </c>
      <c r="L20" s="29"/>
      <c r="M20" s="29"/>
      <c r="N20" s="29"/>
    </row>
    <row r="21" spans="1:14" ht="15.75" customHeight="1" x14ac:dyDescent="0.25">
      <c r="A21" s="15" t="s">
        <v>8</v>
      </c>
      <c r="B21" s="28">
        <v>5145728.49</v>
      </c>
      <c r="C21" s="28">
        <v>10092253.529999999</v>
      </c>
      <c r="D21" s="28">
        <v>9235429.5</v>
      </c>
      <c r="E21" s="28">
        <v>20207885.670000002</v>
      </c>
      <c r="F21" s="28">
        <v>2232102.94</v>
      </c>
      <c r="G21" s="28">
        <v>11121771.91</v>
      </c>
      <c r="H21" s="28">
        <v>19078333.989999998</v>
      </c>
      <c r="I21" s="28">
        <v>11275405.939999999</v>
      </c>
      <c r="J21" s="28">
        <v>5316829.46</v>
      </c>
      <c r="K21" s="28">
        <f t="shared" ref="K21:K29" si="1">SUM(B21:J21)</f>
        <v>93705741.429999977</v>
      </c>
      <c r="L21" s="28"/>
      <c r="M21" s="28"/>
      <c r="N21" s="28"/>
    </row>
    <row r="22" spans="1:14" ht="30" x14ac:dyDescent="0.25">
      <c r="A22" s="15" t="s">
        <v>9</v>
      </c>
      <c r="B22" s="26">
        <v>0</v>
      </c>
      <c r="C22" s="28">
        <v>0</v>
      </c>
      <c r="D22" s="28">
        <v>86100</v>
      </c>
      <c r="E22" s="28">
        <v>306838.94</v>
      </c>
      <c r="F22" s="28">
        <v>167306.29999999999</v>
      </c>
      <c r="G22" s="28">
        <v>0</v>
      </c>
      <c r="H22" s="28">
        <v>55487.5</v>
      </c>
      <c r="I22" s="28">
        <v>0</v>
      </c>
      <c r="J22" s="28">
        <v>-34100</v>
      </c>
      <c r="K22" s="26">
        <f t="shared" si="1"/>
        <v>581632.74</v>
      </c>
      <c r="L22" s="26"/>
      <c r="M22" s="31"/>
      <c r="N22" s="28"/>
    </row>
    <row r="23" spans="1:14" x14ac:dyDescent="0.25">
      <c r="A23" s="15" t="s">
        <v>10</v>
      </c>
      <c r="B23" s="28">
        <v>3320653.2</v>
      </c>
      <c r="C23" s="28">
        <v>4482152.04</v>
      </c>
      <c r="D23" s="28">
        <v>3930443.79</v>
      </c>
      <c r="E23" s="28">
        <v>4030878.94</v>
      </c>
      <c r="F23" s="28">
        <v>4202017.66</v>
      </c>
      <c r="G23" s="28">
        <v>4421610</v>
      </c>
      <c r="H23" s="28">
        <v>4449091.93</v>
      </c>
      <c r="I23" s="28">
        <v>3848905.76</v>
      </c>
      <c r="J23" s="28">
        <v>5116497.2699999996</v>
      </c>
      <c r="K23" s="28">
        <f t="shared" si="1"/>
        <v>37802250.590000004</v>
      </c>
      <c r="L23" s="28"/>
      <c r="M23" s="28"/>
      <c r="N23" s="28"/>
    </row>
    <row r="24" spans="1:14" ht="18" customHeight="1" x14ac:dyDescent="0.25">
      <c r="A24" s="15" t="s">
        <v>11</v>
      </c>
      <c r="B24" s="26">
        <v>0</v>
      </c>
      <c r="C24" s="28">
        <v>0</v>
      </c>
      <c r="D24" s="28">
        <v>496517.64</v>
      </c>
      <c r="E24" s="28">
        <v>0</v>
      </c>
      <c r="F24" s="28">
        <v>357051.76</v>
      </c>
      <c r="G24" s="28">
        <v>329350.59999999998</v>
      </c>
      <c r="H24" s="28">
        <v>0</v>
      </c>
      <c r="I24" s="28">
        <v>0</v>
      </c>
      <c r="J24" s="28">
        <v>103447.63</v>
      </c>
      <c r="K24" s="26">
        <f t="shared" si="1"/>
        <v>1286367.6299999999</v>
      </c>
      <c r="L24" s="26"/>
      <c r="M24" s="28"/>
      <c r="N24" s="28"/>
    </row>
    <row r="25" spans="1:14" x14ac:dyDescent="0.25">
      <c r="A25" s="15" t="s">
        <v>12</v>
      </c>
      <c r="B25" s="28">
        <v>340160.59</v>
      </c>
      <c r="C25" s="41">
        <v>1311285.29</v>
      </c>
      <c r="D25" s="28">
        <v>-602087.82999999996</v>
      </c>
      <c r="E25" s="28">
        <v>111112.47</v>
      </c>
      <c r="F25" s="28">
        <v>811443.65</v>
      </c>
      <c r="G25" s="28">
        <v>308509.95</v>
      </c>
      <c r="H25" s="28">
        <v>465287.72</v>
      </c>
      <c r="I25" s="28">
        <v>334621.06</v>
      </c>
      <c r="J25" s="28">
        <v>409492.06</v>
      </c>
      <c r="K25" s="28">
        <f t="shared" si="1"/>
        <v>3489824.9600000009</v>
      </c>
      <c r="L25" s="28"/>
      <c r="M25" s="28"/>
      <c r="N25" s="28"/>
    </row>
    <row r="26" spans="1:14" ht="19.5" customHeight="1" x14ac:dyDescent="0.25">
      <c r="A26" s="15" t="s">
        <v>13</v>
      </c>
      <c r="B26" s="26">
        <v>0</v>
      </c>
      <c r="C26" s="28">
        <v>0</v>
      </c>
      <c r="D26" s="28">
        <v>195821</v>
      </c>
      <c r="E26" s="28">
        <v>0</v>
      </c>
      <c r="F26" s="28">
        <v>114130.71</v>
      </c>
      <c r="G26" s="28">
        <v>21011.57</v>
      </c>
      <c r="H26" s="28">
        <v>2365.38</v>
      </c>
      <c r="I26" s="28">
        <v>4753777.72</v>
      </c>
      <c r="J26" s="28">
        <v>0</v>
      </c>
      <c r="K26" s="26">
        <f t="shared" si="1"/>
        <v>5087106.38</v>
      </c>
      <c r="L26" s="26"/>
      <c r="M26" s="28"/>
      <c r="N26" s="28"/>
    </row>
    <row r="27" spans="1:14" ht="42.75" customHeight="1" x14ac:dyDescent="0.25">
      <c r="A27" s="15" t="s">
        <v>14</v>
      </c>
      <c r="B27" s="28">
        <v>59000</v>
      </c>
      <c r="C27" s="28">
        <v>59000</v>
      </c>
      <c r="D27" s="28">
        <v>59000</v>
      </c>
      <c r="E27" s="28">
        <v>59000</v>
      </c>
      <c r="F27" s="28">
        <v>119725.16</v>
      </c>
      <c r="G27" s="28">
        <v>122602</v>
      </c>
      <c r="H27" s="28">
        <v>189785.3</v>
      </c>
      <c r="I27" s="28">
        <v>1152560.1000000001</v>
      </c>
      <c r="J27" s="28">
        <v>9328079.2300000004</v>
      </c>
      <c r="K27" s="26">
        <f t="shared" si="1"/>
        <v>11148751.790000001</v>
      </c>
      <c r="L27" s="26"/>
      <c r="M27" s="28"/>
      <c r="N27" s="28"/>
    </row>
    <row r="28" spans="1:14" ht="30" x14ac:dyDescent="0.25">
      <c r="A28" s="15" t="s">
        <v>15</v>
      </c>
      <c r="B28" s="28">
        <v>118000</v>
      </c>
      <c r="C28" s="28">
        <v>0</v>
      </c>
      <c r="D28" s="28">
        <v>362826.4</v>
      </c>
      <c r="E28" s="28">
        <v>1036684.87</v>
      </c>
      <c r="F28" s="28">
        <v>713561.38</v>
      </c>
      <c r="G28" s="28">
        <v>1563055.65</v>
      </c>
      <c r="H28" s="28">
        <v>607957.42000000004</v>
      </c>
      <c r="I28" s="28">
        <v>780738.74</v>
      </c>
      <c r="J28" s="28">
        <v>1157470.9099999999</v>
      </c>
      <c r="K28" s="28">
        <f t="shared" si="1"/>
        <v>6340295.3700000001</v>
      </c>
      <c r="L28" s="28"/>
      <c r="M28" s="28"/>
      <c r="N28" s="28"/>
    </row>
    <row r="29" spans="1:14" ht="20.25" customHeight="1" x14ac:dyDescent="0.25">
      <c r="A29" s="15" t="s">
        <v>37</v>
      </c>
      <c r="B29" s="26">
        <v>0</v>
      </c>
      <c r="C29" s="26">
        <v>0</v>
      </c>
      <c r="D29" s="28">
        <v>264779.02</v>
      </c>
      <c r="E29" s="28">
        <v>297237.28000000003</v>
      </c>
      <c r="F29" s="28">
        <v>0</v>
      </c>
      <c r="G29" s="28">
        <v>318069</v>
      </c>
      <c r="H29" s="28">
        <v>323760.81</v>
      </c>
      <c r="I29" s="28">
        <v>213462.02</v>
      </c>
      <c r="J29" s="28">
        <v>407884.7</v>
      </c>
      <c r="K29" s="28">
        <f t="shared" si="1"/>
        <v>1825192.83</v>
      </c>
      <c r="M29" s="28"/>
      <c r="N29" s="28"/>
    </row>
    <row r="30" spans="1:14" ht="15.75" customHeight="1" x14ac:dyDescent="0.25">
      <c r="A30" s="14" t="s">
        <v>16</v>
      </c>
      <c r="B30" s="22">
        <f>+B31+B32+B33+B34+B35+B36+B37+B38+B39</f>
        <v>25812559.509999998</v>
      </c>
      <c r="C30" s="29">
        <f>+C31+C37</f>
        <v>30966062.890000001</v>
      </c>
      <c r="D30" s="29">
        <f t="shared" ref="D30:J30" si="2">+D31+D32+D33+D34+D35+D36+D37+D38+D39</f>
        <v>31295028.490000002</v>
      </c>
      <c r="E30" s="29">
        <f t="shared" si="2"/>
        <v>37789971.020000003</v>
      </c>
      <c r="F30" s="29">
        <f t="shared" si="2"/>
        <v>31038839.060000002</v>
      </c>
      <c r="G30" s="29">
        <f t="shared" si="2"/>
        <v>27844903.109999999</v>
      </c>
      <c r="H30" s="29">
        <f t="shared" si="2"/>
        <v>44934282.730000004</v>
      </c>
      <c r="I30" s="29">
        <f t="shared" si="2"/>
        <v>44728855.25</v>
      </c>
      <c r="J30" s="29">
        <f t="shared" si="2"/>
        <v>37943342.420000002</v>
      </c>
      <c r="K30" s="29">
        <f>+B30+C30+D30+E30+F30+G30+H30+I30+J30</f>
        <v>312353844.48000002</v>
      </c>
      <c r="L30" s="29"/>
      <c r="M30" s="29"/>
      <c r="N30" s="29"/>
    </row>
    <row r="31" spans="1:14" ht="23.25" customHeight="1" x14ac:dyDescent="0.25">
      <c r="A31" s="15" t="s">
        <v>17</v>
      </c>
      <c r="B31" s="28">
        <v>13390869.49</v>
      </c>
      <c r="C31" s="28">
        <v>15772371.49</v>
      </c>
      <c r="D31" s="28">
        <v>14743356.470000001</v>
      </c>
      <c r="E31" s="28">
        <v>15460964.99</v>
      </c>
      <c r="F31" s="28">
        <v>11677885.140000001</v>
      </c>
      <c r="G31" s="28">
        <v>10945555.699999999</v>
      </c>
      <c r="H31" s="28">
        <v>11751142.74</v>
      </c>
      <c r="I31" s="28">
        <v>15428308.220000001</v>
      </c>
      <c r="J31" s="28">
        <v>10995784.880000001</v>
      </c>
      <c r="K31" s="28">
        <f t="shared" ref="K31:K39" si="3">SUM(B31:J31)</f>
        <v>120166239.12</v>
      </c>
      <c r="L31" s="28"/>
      <c r="M31" s="28"/>
      <c r="N31" s="28"/>
    </row>
    <row r="32" spans="1:14" ht="18" customHeight="1" x14ac:dyDescent="0.25">
      <c r="A32" s="15" t="s">
        <v>18</v>
      </c>
      <c r="B32" s="26">
        <v>0</v>
      </c>
      <c r="C32" s="26">
        <v>0</v>
      </c>
      <c r="D32" s="28">
        <v>84960</v>
      </c>
      <c r="E32" s="28">
        <v>437060.2</v>
      </c>
      <c r="F32" s="28">
        <v>1080613.32</v>
      </c>
      <c r="G32" s="28">
        <v>1594858.5</v>
      </c>
      <c r="H32" s="28">
        <v>4669673.21</v>
      </c>
      <c r="I32" s="28">
        <v>1530524.19</v>
      </c>
      <c r="J32" s="28">
        <v>1814710.54</v>
      </c>
      <c r="K32" s="28">
        <f t="shared" si="3"/>
        <v>11212399.960000001</v>
      </c>
      <c r="L32" s="26"/>
      <c r="M32" s="28"/>
      <c r="N32" s="28"/>
    </row>
    <row r="33" spans="1:14" ht="30" x14ac:dyDescent="0.25">
      <c r="A33" s="15" t="s">
        <v>19</v>
      </c>
      <c r="B33" s="26">
        <v>0</v>
      </c>
      <c r="C33" s="26">
        <v>0</v>
      </c>
      <c r="D33" s="28">
        <v>189219.25</v>
      </c>
      <c r="E33" s="28">
        <v>14523.44</v>
      </c>
      <c r="F33" s="28">
        <v>10749.8</v>
      </c>
      <c r="G33" s="28">
        <v>2242</v>
      </c>
      <c r="H33" s="28">
        <v>3384113.04</v>
      </c>
      <c r="I33" s="28">
        <v>141600</v>
      </c>
      <c r="J33" s="28">
        <v>344581.6</v>
      </c>
      <c r="K33" s="28">
        <f t="shared" si="3"/>
        <v>4087029.1300000004</v>
      </c>
      <c r="L33" s="26"/>
      <c r="M33" s="28"/>
      <c r="N33" s="28"/>
    </row>
    <row r="34" spans="1:14" ht="21" customHeight="1" x14ac:dyDescent="0.25">
      <c r="A34" s="15" t="s">
        <v>20</v>
      </c>
      <c r="B34" s="26">
        <v>0</v>
      </c>
      <c r="C34" s="26">
        <v>0</v>
      </c>
      <c r="D34" s="26">
        <v>0</v>
      </c>
      <c r="E34" s="26">
        <v>0</v>
      </c>
      <c r="F34" s="28">
        <v>0</v>
      </c>
      <c r="G34" s="28">
        <v>0</v>
      </c>
      <c r="H34" s="28">
        <v>28499.8</v>
      </c>
      <c r="I34" s="28">
        <v>1843930.4</v>
      </c>
      <c r="J34" s="28">
        <v>0</v>
      </c>
      <c r="K34" s="28">
        <f t="shared" si="3"/>
        <v>1872430.2</v>
      </c>
      <c r="L34" s="26"/>
      <c r="M34" s="28"/>
      <c r="N34" s="28"/>
    </row>
    <row r="35" spans="1:14" ht="30" x14ac:dyDescent="0.25">
      <c r="A35" s="15" t="s">
        <v>21</v>
      </c>
      <c r="B35" s="26">
        <v>0</v>
      </c>
      <c r="C35" s="26">
        <v>0</v>
      </c>
      <c r="D35" s="28">
        <v>136392.64000000001</v>
      </c>
      <c r="E35" s="28">
        <v>726633.4</v>
      </c>
      <c r="F35" s="28">
        <v>348273.89</v>
      </c>
      <c r="G35" s="28">
        <v>67978.62</v>
      </c>
      <c r="H35" s="28">
        <v>621462.85</v>
      </c>
      <c r="I35" s="28">
        <v>934969.33</v>
      </c>
      <c r="J35" s="28">
        <v>700340.34</v>
      </c>
      <c r="K35" s="28">
        <f t="shared" si="3"/>
        <v>3536051.0700000003</v>
      </c>
      <c r="L35" s="26"/>
      <c r="M35" s="28"/>
      <c r="N35" s="28"/>
    </row>
    <row r="36" spans="1:14" ht="30" x14ac:dyDescent="0.25">
      <c r="A36" s="15" t="s">
        <v>22</v>
      </c>
      <c r="B36" s="26">
        <v>0</v>
      </c>
      <c r="C36" s="26">
        <v>0</v>
      </c>
      <c r="D36" s="28">
        <v>190376.72</v>
      </c>
      <c r="E36" s="28">
        <v>589998.59</v>
      </c>
      <c r="F36" s="28">
        <v>712750.25</v>
      </c>
      <c r="G36" s="28">
        <v>289602.84999999998</v>
      </c>
      <c r="H36" s="28">
        <v>1162936.28</v>
      </c>
      <c r="I36" s="28">
        <v>1421829.76</v>
      </c>
      <c r="J36" s="28">
        <v>1430869.84</v>
      </c>
      <c r="K36" s="28">
        <f t="shared" si="3"/>
        <v>5798364.29</v>
      </c>
      <c r="L36" s="26"/>
      <c r="M36" s="28"/>
      <c r="N36" s="28"/>
    </row>
    <row r="37" spans="1:14" ht="30" x14ac:dyDescent="0.25">
      <c r="A37" s="15" t="s">
        <v>23</v>
      </c>
      <c r="B37" s="28">
        <v>12421690.02</v>
      </c>
      <c r="C37" s="28">
        <v>15193691.4</v>
      </c>
      <c r="D37" s="28">
        <v>14333206.130000001</v>
      </c>
      <c r="E37" s="28">
        <v>16224136.02</v>
      </c>
      <c r="F37" s="28">
        <v>13381946.699999999</v>
      </c>
      <c r="G37" s="28">
        <v>14328532.08</v>
      </c>
      <c r="H37" s="28">
        <v>16350450.34</v>
      </c>
      <c r="I37" s="28">
        <v>13456484.939999999</v>
      </c>
      <c r="J37" s="28">
        <v>15437360.24</v>
      </c>
      <c r="K37" s="28">
        <f t="shared" si="3"/>
        <v>131127497.87</v>
      </c>
      <c r="L37" s="28"/>
      <c r="M37" s="28"/>
      <c r="N37" s="28"/>
    </row>
    <row r="38" spans="1:14" ht="30" x14ac:dyDescent="0.25">
      <c r="A38" s="15" t="s">
        <v>38</v>
      </c>
      <c r="B38" s="26">
        <v>0</v>
      </c>
      <c r="C38" s="26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f t="shared" si="3"/>
        <v>0</v>
      </c>
      <c r="L38" s="26"/>
      <c r="M38" s="28"/>
      <c r="N38" s="28"/>
    </row>
    <row r="39" spans="1:14" ht="21" customHeight="1" x14ac:dyDescent="0.25">
      <c r="A39" s="15" t="s">
        <v>24</v>
      </c>
      <c r="B39" s="26">
        <v>0</v>
      </c>
      <c r="C39" s="26">
        <v>0</v>
      </c>
      <c r="D39" s="28">
        <v>1617517.28</v>
      </c>
      <c r="E39" s="28">
        <v>4336654.38</v>
      </c>
      <c r="F39" s="28">
        <v>3826619.96</v>
      </c>
      <c r="G39" s="28">
        <v>616133.36</v>
      </c>
      <c r="H39" s="28">
        <v>6966004.4699999997</v>
      </c>
      <c r="I39" s="28">
        <v>9971208.4100000001</v>
      </c>
      <c r="J39" s="28">
        <v>7219694.9800000004</v>
      </c>
      <c r="K39" s="28">
        <f t="shared" si="3"/>
        <v>34553832.840000004</v>
      </c>
      <c r="L39" s="26"/>
      <c r="M39" s="28"/>
      <c r="N39" s="28"/>
    </row>
    <row r="40" spans="1:14" ht="24" customHeight="1" x14ac:dyDescent="0.25">
      <c r="A40" s="14" t="s">
        <v>25</v>
      </c>
      <c r="B40" s="29">
        <f>+B41+B42+B43+B44+B45+B46+B47+B48+B4</f>
        <v>467777076.62</v>
      </c>
      <c r="C40" s="29">
        <f>+C41+C42+C43+C44+C45+C46+C47+C48</f>
        <v>487260340.12</v>
      </c>
      <c r="D40" s="29">
        <f>+D41+D48</f>
        <v>474825373.45999998</v>
      </c>
      <c r="E40" s="29">
        <f>+E41+E47+E48</f>
        <v>527213267.25</v>
      </c>
      <c r="F40" s="29">
        <f>+F41+F42+F43+F44+F45+F46+F47+F48</f>
        <v>511244013.55000001</v>
      </c>
      <c r="G40" s="29">
        <f>+G41+G48</f>
        <v>486740157.39999998</v>
      </c>
      <c r="H40" s="29">
        <f>+H41+H48</f>
        <v>494247258.58999997</v>
      </c>
      <c r="I40" s="29">
        <f>+I41+I42+I43+I44+I45+I46+I47+I48</f>
        <v>487173024.87</v>
      </c>
      <c r="J40" s="29">
        <f>+J41+J42+J43+J44+J45+J46+J47+J48</f>
        <v>527511112.13</v>
      </c>
      <c r="K40" s="29">
        <f>+B40+C40+D40+E40+F40+G40+H40+I40+J40</f>
        <v>4463991623.9899998</v>
      </c>
      <c r="L40" s="29"/>
      <c r="M40" s="32"/>
      <c r="N40" s="29"/>
    </row>
    <row r="41" spans="1:14" ht="30" x14ac:dyDescent="0.25">
      <c r="A41" s="15" t="s">
        <v>26</v>
      </c>
      <c r="B41" s="28">
        <v>467677981.62</v>
      </c>
      <c r="C41" s="28">
        <v>466638075.12</v>
      </c>
      <c r="D41" s="28">
        <v>469726278.45999998</v>
      </c>
      <c r="E41" s="28">
        <v>526768572.25</v>
      </c>
      <c r="F41" s="28">
        <v>506144918.55000001</v>
      </c>
      <c r="G41" s="28">
        <v>486641062.39999998</v>
      </c>
      <c r="H41" s="28">
        <v>489148163.58999997</v>
      </c>
      <c r="I41" s="28">
        <v>486728929.87</v>
      </c>
      <c r="J41" s="28">
        <v>527511112.13</v>
      </c>
      <c r="K41" s="28">
        <f t="shared" ref="K41:K48" si="4">SUM(B41:J41)</f>
        <v>4426985093.9899998</v>
      </c>
      <c r="L41" s="28"/>
      <c r="M41" s="28"/>
      <c r="N41" s="28"/>
    </row>
    <row r="42" spans="1:14" ht="30" x14ac:dyDescent="0.25">
      <c r="A42" s="15" t="s">
        <v>39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f t="shared" si="4"/>
        <v>0</v>
      </c>
      <c r="L42" s="26"/>
      <c r="M42" s="28"/>
      <c r="N42" s="28"/>
    </row>
    <row r="43" spans="1:14" ht="30" x14ac:dyDescent="0.25">
      <c r="A43" s="15" t="s">
        <v>40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f t="shared" si="4"/>
        <v>0</v>
      </c>
      <c r="L43" s="26"/>
      <c r="M43" s="28"/>
      <c r="N43" s="28"/>
    </row>
    <row r="44" spans="1:14" ht="30" x14ac:dyDescent="0.25">
      <c r="A44" s="15" t="s">
        <v>41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f t="shared" si="4"/>
        <v>0</v>
      </c>
      <c r="L44" s="26"/>
      <c r="M44" s="28"/>
      <c r="N44" s="28"/>
    </row>
    <row r="45" spans="1:14" ht="30" x14ac:dyDescent="0.25">
      <c r="A45" s="15" t="s">
        <v>42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f t="shared" si="4"/>
        <v>0</v>
      </c>
      <c r="L45" s="26"/>
      <c r="M45" s="28"/>
      <c r="N45" s="28"/>
    </row>
    <row r="46" spans="1:14" ht="19.5" customHeight="1" x14ac:dyDescent="0.25">
      <c r="A46" s="15" t="s">
        <v>89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f t="shared" si="4"/>
        <v>0</v>
      </c>
      <c r="L46" s="26"/>
      <c r="M46" s="28"/>
      <c r="N46" s="28"/>
    </row>
    <row r="47" spans="1:14" ht="30" x14ac:dyDescent="0.25">
      <c r="A47" s="15" t="s">
        <v>27</v>
      </c>
      <c r="B47" s="26">
        <v>0</v>
      </c>
      <c r="C47" s="28">
        <v>523170</v>
      </c>
      <c r="D47" s="26">
        <v>0</v>
      </c>
      <c r="E47" s="28">
        <v>345600</v>
      </c>
      <c r="F47" s="26">
        <v>0</v>
      </c>
      <c r="G47" s="26">
        <v>0</v>
      </c>
      <c r="H47" s="26">
        <v>0</v>
      </c>
      <c r="I47" s="23">
        <v>345000</v>
      </c>
      <c r="J47" s="26">
        <v>0</v>
      </c>
      <c r="K47" s="26">
        <f t="shared" si="4"/>
        <v>1213770</v>
      </c>
      <c r="L47" s="26"/>
      <c r="M47" s="28"/>
      <c r="N47" s="28"/>
    </row>
    <row r="48" spans="1:14" ht="30" x14ac:dyDescent="0.25">
      <c r="A48" s="15" t="s">
        <v>43</v>
      </c>
      <c r="B48" s="26">
        <v>99095</v>
      </c>
      <c r="C48" s="28">
        <v>20099095</v>
      </c>
      <c r="D48" s="28">
        <v>5099095</v>
      </c>
      <c r="E48" s="28">
        <v>99095</v>
      </c>
      <c r="F48" s="28">
        <v>5099095</v>
      </c>
      <c r="G48" s="28">
        <v>99095</v>
      </c>
      <c r="H48" s="1">
        <v>5099095</v>
      </c>
      <c r="I48" s="1">
        <v>99095</v>
      </c>
      <c r="J48" s="26">
        <v>0</v>
      </c>
      <c r="K48" s="1">
        <f t="shared" si="4"/>
        <v>35792760</v>
      </c>
      <c r="L48" s="1"/>
      <c r="M48" s="28"/>
      <c r="N48" s="28"/>
    </row>
    <row r="49" spans="1:14" x14ac:dyDescent="0.25">
      <c r="A49" s="14" t="s">
        <v>44</v>
      </c>
      <c r="B49" s="9">
        <v>0</v>
      </c>
      <c r="C49" s="9">
        <v>0</v>
      </c>
      <c r="D49" s="9">
        <v>0</v>
      </c>
      <c r="E49" s="5">
        <v>0</v>
      </c>
      <c r="F49" s="9">
        <v>0</v>
      </c>
      <c r="G49" s="9">
        <v>0</v>
      </c>
      <c r="H49" s="9">
        <f>+H50+H51+H52+H53+H54+H55+H56</f>
        <v>0</v>
      </c>
      <c r="I49" s="9">
        <f>+I50+I51+I52+I53+I54+I55+I56</f>
        <v>0</v>
      </c>
      <c r="J49" s="9">
        <f>+J50+J51+J52+J53+J54+J55+J56</f>
        <v>0</v>
      </c>
      <c r="K49" s="9">
        <f>+B49+C49+D49+E49+F49+G49+H49+I49+J49</f>
        <v>0</v>
      </c>
      <c r="L49" s="26"/>
      <c r="M49" s="26"/>
    </row>
    <row r="50" spans="1:14" ht="30" x14ac:dyDescent="0.25">
      <c r="A50" s="15" t="s">
        <v>45</v>
      </c>
      <c r="B50" s="26">
        <v>0</v>
      </c>
      <c r="C50" s="26">
        <v>0</v>
      </c>
      <c r="D50" s="6">
        <f t="shared" ref="D50:F56" si="5">+E50</f>
        <v>0</v>
      </c>
      <c r="E50" s="6">
        <f t="shared" si="5"/>
        <v>0</v>
      </c>
      <c r="F50" s="6">
        <f t="shared" si="5"/>
        <v>0</v>
      </c>
      <c r="G50" s="26">
        <v>0</v>
      </c>
      <c r="H50" s="26">
        <v>0</v>
      </c>
      <c r="I50" s="26">
        <v>0</v>
      </c>
      <c r="J50" s="26">
        <v>0</v>
      </c>
      <c r="K50" s="26">
        <f t="shared" ref="K50:K56" si="6">SUM(B50:J50)</f>
        <v>0</v>
      </c>
      <c r="L50" s="26"/>
      <c r="M50" s="26"/>
      <c r="N50" s="26"/>
    </row>
    <row r="51" spans="1:14" ht="30" x14ac:dyDescent="0.25">
      <c r="A51" s="15" t="s">
        <v>46</v>
      </c>
      <c r="B51" s="26">
        <v>0</v>
      </c>
      <c r="C51" s="26">
        <v>0</v>
      </c>
      <c r="D51" s="6">
        <f t="shared" si="5"/>
        <v>0</v>
      </c>
      <c r="E51" s="6">
        <f t="shared" si="5"/>
        <v>0</v>
      </c>
      <c r="F51" s="6">
        <f t="shared" si="5"/>
        <v>0</v>
      </c>
      <c r="G51" s="26">
        <v>0</v>
      </c>
      <c r="H51" s="26">
        <v>0</v>
      </c>
      <c r="I51" s="26">
        <v>0</v>
      </c>
      <c r="J51" s="26">
        <v>0</v>
      </c>
      <c r="K51" s="26">
        <f t="shared" si="6"/>
        <v>0</v>
      </c>
      <c r="L51" s="26"/>
      <c r="M51" s="26"/>
      <c r="N51" s="26"/>
    </row>
    <row r="52" spans="1:14" ht="30" x14ac:dyDescent="0.25">
      <c r="A52" s="15" t="s">
        <v>47</v>
      </c>
      <c r="B52" s="26">
        <v>0</v>
      </c>
      <c r="C52" s="26">
        <v>0</v>
      </c>
      <c r="D52" s="6">
        <f t="shared" si="5"/>
        <v>0</v>
      </c>
      <c r="E52" s="6">
        <f t="shared" si="5"/>
        <v>0</v>
      </c>
      <c r="F52" s="6">
        <f t="shared" si="5"/>
        <v>0</v>
      </c>
      <c r="G52" s="26">
        <v>0</v>
      </c>
      <c r="H52" s="26">
        <v>0</v>
      </c>
      <c r="I52" s="26">
        <v>0</v>
      </c>
      <c r="J52" s="26">
        <v>0</v>
      </c>
      <c r="K52" s="26">
        <f t="shared" si="6"/>
        <v>0</v>
      </c>
      <c r="L52" s="26"/>
      <c r="M52" s="26"/>
      <c r="N52" s="26"/>
    </row>
    <row r="53" spans="1:14" ht="30" x14ac:dyDescent="0.25">
      <c r="A53" s="15" t="s">
        <v>48</v>
      </c>
      <c r="B53" s="26">
        <v>0</v>
      </c>
      <c r="C53" s="26">
        <v>0</v>
      </c>
      <c r="D53" s="6">
        <f t="shared" si="5"/>
        <v>0</v>
      </c>
      <c r="E53" s="6">
        <f t="shared" si="5"/>
        <v>0</v>
      </c>
      <c r="F53" s="6">
        <f t="shared" si="5"/>
        <v>0</v>
      </c>
      <c r="G53" s="26">
        <v>0</v>
      </c>
      <c r="H53" s="26">
        <v>0</v>
      </c>
      <c r="I53" s="26">
        <v>0</v>
      </c>
      <c r="J53" s="26">
        <v>0</v>
      </c>
      <c r="K53" s="26">
        <f t="shared" si="6"/>
        <v>0</v>
      </c>
      <c r="L53" s="26"/>
      <c r="M53" s="26"/>
      <c r="N53" s="26"/>
    </row>
    <row r="54" spans="1:14" ht="30" x14ac:dyDescent="0.25">
      <c r="A54" s="15" t="s">
        <v>49</v>
      </c>
      <c r="B54" s="26">
        <v>0</v>
      </c>
      <c r="C54" s="26">
        <v>0</v>
      </c>
      <c r="D54" s="6">
        <f t="shared" si="5"/>
        <v>0</v>
      </c>
      <c r="E54" s="6">
        <f t="shared" si="5"/>
        <v>0</v>
      </c>
      <c r="F54" s="6">
        <f t="shared" si="5"/>
        <v>0</v>
      </c>
      <c r="G54" s="26">
        <v>0</v>
      </c>
      <c r="H54" s="26">
        <v>0</v>
      </c>
      <c r="I54" s="26">
        <v>0</v>
      </c>
      <c r="J54" s="26">
        <v>0</v>
      </c>
      <c r="K54" s="26">
        <f t="shared" si="6"/>
        <v>0</v>
      </c>
      <c r="L54" s="26"/>
      <c r="M54" s="26"/>
      <c r="N54" s="26"/>
    </row>
    <row r="55" spans="1:14" ht="30" x14ac:dyDescent="0.25">
      <c r="A55" s="15" t="s">
        <v>50</v>
      </c>
      <c r="B55" s="26">
        <v>0</v>
      </c>
      <c r="C55" s="26">
        <v>0</v>
      </c>
      <c r="D55" s="6">
        <f t="shared" si="5"/>
        <v>0</v>
      </c>
      <c r="E55" s="6">
        <f t="shared" si="5"/>
        <v>0</v>
      </c>
      <c r="F55" s="6">
        <f t="shared" si="5"/>
        <v>0</v>
      </c>
      <c r="G55" s="26">
        <v>0</v>
      </c>
      <c r="H55" s="26">
        <v>0</v>
      </c>
      <c r="I55" s="26">
        <v>0</v>
      </c>
      <c r="J55" s="26">
        <v>0</v>
      </c>
      <c r="K55" s="26">
        <f t="shared" si="6"/>
        <v>0</v>
      </c>
      <c r="L55" s="26"/>
      <c r="M55" s="26"/>
      <c r="N55" s="26"/>
    </row>
    <row r="56" spans="1:14" ht="30" x14ac:dyDescent="0.25">
      <c r="A56" s="15" t="s">
        <v>51</v>
      </c>
      <c r="B56" s="26">
        <v>0</v>
      </c>
      <c r="C56" s="26">
        <v>0</v>
      </c>
      <c r="D56" s="6">
        <f t="shared" si="5"/>
        <v>0</v>
      </c>
      <c r="E56" s="6">
        <f t="shared" si="5"/>
        <v>0</v>
      </c>
      <c r="F56" s="6">
        <f t="shared" si="5"/>
        <v>0</v>
      </c>
      <c r="G56" s="26">
        <v>0</v>
      </c>
      <c r="H56" s="26">
        <v>0</v>
      </c>
      <c r="I56" s="26">
        <v>0</v>
      </c>
      <c r="J56" s="26">
        <v>0</v>
      </c>
      <c r="K56" s="26">
        <f t="shared" si="6"/>
        <v>0</v>
      </c>
      <c r="L56" s="26"/>
      <c r="M56" s="26"/>
      <c r="N56" s="26"/>
    </row>
    <row r="57" spans="1:14" ht="19.5" customHeight="1" x14ac:dyDescent="0.25">
      <c r="A57" s="14" t="s">
        <v>28</v>
      </c>
      <c r="B57" s="9">
        <v>0</v>
      </c>
      <c r="C57" s="9">
        <v>0</v>
      </c>
      <c r="D57" s="22">
        <f>+D58+D59+D60</f>
        <v>1163411.57</v>
      </c>
      <c r="E57" s="22">
        <f>+E58+E59+E60+E61+E62</f>
        <v>5982657.3500000006</v>
      </c>
      <c r="F57" s="22">
        <f>+F58+F59+F60+F61+F62</f>
        <v>3194042.42</v>
      </c>
      <c r="G57" s="22">
        <f>+G58+G59+G61+G62</f>
        <v>2963258.62</v>
      </c>
      <c r="H57" s="22">
        <f>+H58+H59+H61+H62+H60+H63+H64+H65+H66+H67+H68</f>
        <v>16402139.439999999</v>
      </c>
      <c r="I57" s="22">
        <f>+I58+I59+I61+I62+I60+I63+I64+I65+I66+I67+I68</f>
        <v>4370708.97</v>
      </c>
      <c r="J57" s="22">
        <f>+J58+J59+J61+J62+J60+J63+J64+J65+J66+J67+J68</f>
        <v>6254447.8900000006</v>
      </c>
      <c r="K57" s="22">
        <f>+B57+C57+D57+E57+F57+G57+H57+I57+J57</f>
        <v>40330666.259999998</v>
      </c>
      <c r="L57" s="29"/>
      <c r="M57" s="29"/>
      <c r="N57" s="29"/>
    </row>
    <row r="58" spans="1:14" ht="19.5" customHeight="1" x14ac:dyDescent="0.25">
      <c r="A58" s="15" t="s">
        <v>29</v>
      </c>
      <c r="B58" s="26">
        <v>0</v>
      </c>
      <c r="C58" s="26">
        <v>0</v>
      </c>
      <c r="D58" s="28">
        <v>1055478.3</v>
      </c>
      <c r="E58" s="28">
        <v>3601078.62</v>
      </c>
      <c r="F58" s="28">
        <v>2695636.13</v>
      </c>
      <c r="G58" s="28">
        <v>675913.58</v>
      </c>
      <c r="H58" s="28">
        <v>12624237.869999999</v>
      </c>
      <c r="I58" s="28">
        <v>3296419.51</v>
      </c>
      <c r="J58" s="28">
        <v>1899592</v>
      </c>
      <c r="K58" s="28">
        <f t="shared" ref="K58:K68" si="7">SUM(B58:J58)</f>
        <v>25848356.009999998</v>
      </c>
      <c r="L58" s="28"/>
      <c r="M58" s="28"/>
      <c r="N58" s="28"/>
    </row>
    <row r="59" spans="1:14" ht="30" x14ac:dyDescent="0.25">
      <c r="A59" s="15" t="s">
        <v>30</v>
      </c>
      <c r="B59" s="26">
        <v>0</v>
      </c>
      <c r="C59" s="26">
        <v>0</v>
      </c>
      <c r="D59" s="26">
        <v>0</v>
      </c>
      <c r="E59" s="28">
        <v>1959674.37</v>
      </c>
      <c r="F59" s="28">
        <v>57997</v>
      </c>
      <c r="G59" s="28">
        <v>1163666.44</v>
      </c>
      <c r="H59" s="10">
        <v>45474.84</v>
      </c>
      <c r="I59" s="23">
        <v>773136</v>
      </c>
      <c r="J59" s="23">
        <v>340117.3</v>
      </c>
      <c r="K59" s="26">
        <f t="shared" si="7"/>
        <v>4340065.95</v>
      </c>
      <c r="L59" s="26"/>
      <c r="M59" s="26"/>
      <c r="N59" s="28"/>
    </row>
    <row r="60" spans="1:14" ht="30" x14ac:dyDescent="0.25">
      <c r="A60" s="15" t="s">
        <v>31</v>
      </c>
      <c r="B60" s="26">
        <v>0</v>
      </c>
      <c r="C60" s="26">
        <v>0</v>
      </c>
      <c r="D60" s="28">
        <v>107933.27</v>
      </c>
      <c r="E60" s="26">
        <v>0</v>
      </c>
      <c r="F60" s="26">
        <v>0</v>
      </c>
      <c r="G60" s="26">
        <v>0</v>
      </c>
      <c r="H60" s="26">
        <v>1481991.99</v>
      </c>
      <c r="I60" s="26">
        <v>0</v>
      </c>
      <c r="J60" s="26">
        <v>1110667.96</v>
      </c>
      <c r="K60" s="26">
        <f t="shared" si="7"/>
        <v>2700593.2199999997</v>
      </c>
      <c r="L60" s="26"/>
      <c r="M60" s="26"/>
    </row>
    <row r="61" spans="1:14" ht="30" x14ac:dyDescent="0.25">
      <c r="A61" s="15" t="s">
        <v>32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8">
        <v>399689.6</v>
      </c>
      <c r="H61" s="26">
        <v>886702.74</v>
      </c>
      <c r="I61" s="26">
        <v>0</v>
      </c>
      <c r="J61" s="26">
        <v>0</v>
      </c>
      <c r="K61" s="26">
        <f t="shared" si="7"/>
        <v>1286392.3399999999</v>
      </c>
      <c r="L61" s="26"/>
      <c r="M61" s="26"/>
      <c r="N61" s="28"/>
    </row>
    <row r="62" spans="1:14" ht="32.25" customHeight="1" x14ac:dyDescent="0.25">
      <c r="A62" s="15" t="s">
        <v>33</v>
      </c>
      <c r="B62" s="26">
        <v>0</v>
      </c>
      <c r="C62" s="26">
        <v>0</v>
      </c>
      <c r="D62" s="26">
        <v>0</v>
      </c>
      <c r="E62" s="28">
        <v>421904.36</v>
      </c>
      <c r="F62" s="28">
        <v>440409.29</v>
      </c>
      <c r="G62" s="28">
        <v>723989</v>
      </c>
      <c r="H62" s="28">
        <v>1363732</v>
      </c>
      <c r="I62" s="28">
        <v>301153.46000000002</v>
      </c>
      <c r="J62" s="28">
        <v>2700171.02</v>
      </c>
      <c r="K62" s="28">
        <f t="shared" si="7"/>
        <v>5951359.1299999999</v>
      </c>
      <c r="L62" s="26"/>
      <c r="M62" s="26"/>
      <c r="N62" s="28"/>
    </row>
    <row r="63" spans="1:14" ht="21" customHeight="1" x14ac:dyDescent="0.25">
      <c r="A63" s="15" t="s">
        <v>52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f t="shared" si="7"/>
        <v>0</v>
      </c>
      <c r="L63" s="26"/>
      <c r="M63" s="28"/>
      <c r="N63" s="28"/>
    </row>
    <row r="64" spans="1:14" ht="16.5" customHeight="1" x14ac:dyDescent="0.25">
      <c r="A64" s="15" t="s">
        <v>53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f t="shared" si="7"/>
        <v>0</v>
      </c>
      <c r="L64" s="26"/>
      <c r="M64" s="26"/>
    </row>
    <row r="65" spans="1:16" ht="17.25" customHeight="1" x14ac:dyDescent="0.25">
      <c r="A65" s="15" t="s">
        <v>34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159300</v>
      </c>
      <c r="K65" s="26">
        <f t="shared" si="7"/>
        <v>159300</v>
      </c>
      <c r="L65" s="26"/>
      <c r="M65" s="26"/>
      <c r="N65" s="28"/>
    </row>
    <row r="66" spans="1:16" ht="17.25" customHeight="1" x14ac:dyDescent="0.25">
      <c r="A66" s="15" t="s">
        <v>90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44599.61</v>
      </c>
      <c r="K66" s="26">
        <f t="shared" si="7"/>
        <v>44599.61</v>
      </c>
      <c r="L66" s="26"/>
      <c r="M66" s="26"/>
      <c r="N66" s="26"/>
    </row>
    <row r="67" spans="1:16" x14ac:dyDescent="0.25">
      <c r="A67" s="15" t="s">
        <v>91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f t="shared" si="7"/>
        <v>0</v>
      </c>
      <c r="L67" s="26"/>
      <c r="M67" s="26"/>
      <c r="N67" s="26"/>
    </row>
    <row r="68" spans="1:16" ht="16.5" customHeight="1" x14ac:dyDescent="0.25">
      <c r="A68" s="15" t="s">
        <v>92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f t="shared" si="7"/>
        <v>0</v>
      </c>
      <c r="L68" s="26"/>
      <c r="M68" s="26"/>
      <c r="N68" s="26"/>
    </row>
    <row r="69" spans="1:16" ht="17.25" customHeight="1" x14ac:dyDescent="0.25">
      <c r="A69" s="14" t="s">
        <v>54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f>+H70+H71+H72+H73</f>
        <v>1852232.4</v>
      </c>
      <c r="I69" s="9">
        <f>+I70+I71+I72+I73</f>
        <v>2387322.34</v>
      </c>
      <c r="J69" s="9">
        <f>+J70+J71+J72+J73</f>
        <v>8223616.4299999997</v>
      </c>
      <c r="K69" s="9">
        <f>+B69+C69+D69+E69+F69+G69+H69+I69+J69</f>
        <v>12463171.17</v>
      </c>
      <c r="L69" s="9"/>
      <c r="M69" s="29"/>
      <c r="N69" s="29"/>
    </row>
    <row r="70" spans="1:16" ht="18.75" customHeight="1" x14ac:dyDescent="0.25">
      <c r="A70" s="15" t="s">
        <v>55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8">
        <v>1852232.4</v>
      </c>
      <c r="I70" s="28">
        <v>2387322.34</v>
      </c>
      <c r="J70" s="28">
        <v>8223616.4299999997</v>
      </c>
      <c r="K70" s="26">
        <f>SUM(B70:J70)</f>
        <v>12463171.17</v>
      </c>
      <c r="L70" s="26"/>
      <c r="M70" s="28"/>
      <c r="N70" s="28"/>
    </row>
    <row r="71" spans="1:16" ht="18" customHeight="1" x14ac:dyDescent="0.25">
      <c r="A71" s="15" t="s">
        <v>56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f>SUM(B71:J71)</f>
        <v>0</v>
      </c>
      <c r="L71" s="26"/>
      <c r="M71" s="26"/>
      <c r="N71" s="26"/>
    </row>
    <row r="72" spans="1:16" ht="30" x14ac:dyDescent="0.25">
      <c r="A72" s="15" t="s">
        <v>57</v>
      </c>
      <c r="B72" s="26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f>SUM(B72:J72)</f>
        <v>0</v>
      </c>
      <c r="L72" s="26"/>
      <c r="M72" s="26"/>
      <c r="N72" s="26"/>
    </row>
    <row r="73" spans="1:16" ht="45" x14ac:dyDescent="0.25">
      <c r="A73" s="15" t="s">
        <v>58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f>SUM(B73:J73)</f>
        <v>0</v>
      </c>
      <c r="L73" s="26"/>
      <c r="M73" s="26"/>
      <c r="N73" s="26"/>
    </row>
    <row r="74" spans="1:16" ht="31.5" customHeight="1" x14ac:dyDescent="0.25">
      <c r="A74" s="14" t="s">
        <v>59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f>+H75+H76+H77+H78+H79</f>
        <v>0</v>
      </c>
      <c r="I74" s="9">
        <f t="shared" ref="I74:J74" si="8">+I75+I76+I77+I78+I79</f>
        <v>0</v>
      </c>
      <c r="J74" s="9">
        <f t="shared" si="8"/>
        <v>0</v>
      </c>
      <c r="K74" s="9">
        <f>+B74+C74+D74+E74+F74+G74+H74+I74+J74</f>
        <v>0</v>
      </c>
      <c r="L74" s="9"/>
      <c r="M74" s="9"/>
      <c r="N74" s="9"/>
    </row>
    <row r="75" spans="1:16" ht="20.25" customHeight="1" x14ac:dyDescent="0.25">
      <c r="A75" s="15" t="s">
        <v>60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f>SUM(B75:J75)</f>
        <v>0</v>
      </c>
      <c r="L75" s="26"/>
      <c r="M75" s="26"/>
      <c r="N75" s="26"/>
      <c r="O75" s="9"/>
      <c r="P75" s="26"/>
    </row>
    <row r="76" spans="1:16" ht="30" x14ac:dyDescent="0.25">
      <c r="A76" s="15" t="s">
        <v>61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f>SUM(B76:J76)</f>
        <v>0</v>
      </c>
      <c r="L76" s="26"/>
      <c r="M76" s="26"/>
      <c r="N76" s="26"/>
    </row>
    <row r="77" spans="1:16" ht="30" x14ac:dyDescent="0.25">
      <c r="A77" s="15" t="s">
        <v>93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f>SUM(B77:J77)</f>
        <v>0</v>
      </c>
      <c r="L77" s="26"/>
      <c r="M77" s="26"/>
      <c r="N77" s="26"/>
    </row>
    <row r="78" spans="1:16" ht="18" customHeight="1" x14ac:dyDescent="0.25">
      <c r="A78" s="15" t="s">
        <v>94</v>
      </c>
      <c r="B78" s="26">
        <v>0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f>SUM(B78:J78)</f>
        <v>0</v>
      </c>
      <c r="L78" s="26"/>
      <c r="M78" s="26"/>
      <c r="N78" s="26"/>
    </row>
    <row r="79" spans="1:16" ht="16.5" customHeight="1" x14ac:dyDescent="0.25">
      <c r="A79" s="15" t="s">
        <v>95</v>
      </c>
      <c r="B79" s="26">
        <v>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f>SUM(B79:J79)</f>
        <v>0</v>
      </c>
      <c r="L79" s="26"/>
      <c r="M79" s="26"/>
      <c r="N79" s="26"/>
    </row>
    <row r="80" spans="1:16" ht="16.5" customHeight="1" x14ac:dyDescent="0.25">
      <c r="A80" s="14" t="s">
        <v>62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f>+H81+H82+H83+H84</f>
        <v>0</v>
      </c>
      <c r="I80" s="9">
        <f>+I81+I82+I83+I84</f>
        <v>0</v>
      </c>
      <c r="J80" s="9">
        <f>+J81+J82+J83+J84</f>
        <v>0</v>
      </c>
      <c r="K80" s="9">
        <f>+B80+C80+D80+F80+E80+H80+G80+I80+J80</f>
        <v>0</v>
      </c>
      <c r="L80" s="26"/>
      <c r="M80" s="26"/>
      <c r="N80" s="26"/>
    </row>
    <row r="81" spans="1:14" x14ac:dyDescent="0.25">
      <c r="A81" s="15" t="s">
        <v>63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f>SUM(B81:J81)</f>
        <v>0</v>
      </c>
      <c r="L81" s="26"/>
      <c r="M81" s="26"/>
      <c r="N81" s="26"/>
    </row>
    <row r="82" spans="1:14" ht="18.75" customHeight="1" x14ac:dyDescent="0.25">
      <c r="A82" s="15" t="s">
        <v>64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f>SUM(B82:J82)</f>
        <v>0</v>
      </c>
      <c r="L82" s="26"/>
      <c r="M82" s="26"/>
      <c r="N82" s="26"/>
    </row>
    <row r="83" spans="1:14" ht="30" x14ac:dyDescent="0.25">
      <c r="A83" s="15" t="s">
        <v>96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f>SUM(B83:J83)</f>
        <v>0</v>
      </c>
      <c r="L83" s="31"/>
      <c r="M83" s="31"/>
      <c r="N83" s="31"/>
    </row>
    <row r="84" spans="1:14" ht="30" x14ac:dyDescent="0.25">
      <c r="A84" s="15" t="s">
        <v>65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f>SUM(B84:J84)</f>
        <v>0</v>
      </c>
      <c r="L84" s="31"/>
      <c r="M84" s="31"/>
      <c r="N84" s="31"/>
    </row>
    <row r="85" spans="1:14" ht="20.25" customHeight="1" x14ac:dyDescent="0.25">
      <c r="A85" s="17" t="s">
        <v>35</v>
      </c>
      <c r="B85" s="27">
        <f>+B40+B30+B20+B14</f>
        <v>593882259.13</v>
      </c>
      <c r="C85" s="27">
        <f>+C40+C30+C20+C14</f>
        <v>642340639.80999994</v>
      </c>
      <c r="D85" s="27">
        <f>+D57+D40+D30+D20+D14</f>
        <v>621124439.22000003</v>
      </c>
      <c r="E85" s="27">
        <f>+E57+E40+E30+E20+E14</f>
        <v>688291095.99000001</v>
      </c>
      <c r="F85" s="27">
        <f>+F57+F40+F30+F20+F14</f>
        <v>644988863.44999993</v>
      </c>
      <c r="G85" s="27">
        <f>+G57+G40+G30+G20+G14</f>
        <v>625293033</v>
      </c>
      <c r="H85" s="27">
        <f>+H69+H57+H40+H30+H20+H14</f>
        <v>663646428.96999991</v>
      </c>
      <c r="I85" s="27">
        <f>+I69+I57+I40+I30+I20+I14</f>
        <v>641818387.92000008</v>
      </c>
      <c r="J85" s="27">
        <f>+J69+J57+J40+J30+J20+J14</f>
        <v>683085607.76999998</v>
      </c>
      <c r="K85" s="27">
        <f>+K80+K74+K69+K57+K49+K40+K30+K20+K14</f>
        <v>5804470755.2600002</v>
      </c>
      <c r="L85" s="45"/>
      <c r="M85" s="61"/>
      <c r="N85" s="46"/>
    </row>
    <row r="86" spans="1:14" ht="19.5" customHeight="1" x14ac:dyDescent="0.25">
      <c r="A86" s="12" t="s">
        <v>66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62"/>
      <c r="M86" s="62"/>
      <c r="N86" s="62"/>
    </row>
    <row r="87" spans="1:14" ht="18" customHeight="1" x14ac:dyDescent="0.25">
      <c r="A87" s="14" t="s">
        <v>67</v>
      </c>
      <c r="B87" s="9">
        <v>0</v>
      </c>
      <c r="C87" s="9">
        <v>0</v>
      </c>
      <c r="D87" s="8">
        <v>0</v>
      </c>
      <c r="E87" s="9">
        <v>0</v>
      </c>
      <c r="F87" s="9">
        <v>0</v>
      </c>
      <c r="G87" s="8">
        <v>0</v>
      </c>
      <c r="H87" s="8">
        <v>0</v>
      </c>
      <c r="I87" s="8">
        <v>0</v>
      </c>
      <c r="J87" s="8">
        <f>+J88+J89</f>
        <v>0</v>
      </c>
      <c r="K87" s="26">
        <f>+K88+K89</f>
        <v>0</v>
      </c>
      <c r="L87" s="31"/>
      <c r="M87" s="31"/>
      <c r="N87" s="31"/>
    </row>
    <row r="88" spans="1:14" ht="30" x14ac:dyDescent="0.25">
      <c r="A88" s="15" t="s">
        <v>68</v>
      </c>
      <c r="B88" s="26">
        <v>0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31"/>
      <c r="M88" s="31"/>
      <c r="N88" s="31"/>
    </row>
    <row r="89" spans="1:14" ht="27.75" customHeight="1" x14ac:dyDescent="0.25">
      <c r="A89" s="15" t="s">
        <v>69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31"/>
      <c r="M89" s="31"/>
      <c r="N89" s="31"/>
    </row>
    <row r="90" spans="1:14" ht="24.75" customHeight="1" x14ac:dyDescent="0.25">
      <c r="A90" s="14" t="s">
        <v>70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f>+J91+J92</f>
        <v>0</v>
      </c>
      <c r="K90" s="9">
        <f>+K91+K92</f>
        <v>0</v>
      </c>
      <c r="L90" s="45"/>
      <c r="M90" s="45"/>
      <c r="N90" s="31"/>
    </row>
    <row r="91" spans="1:14" ht="13.5" customHeight="1" x14ac:dyDescent="0.25">
      <c r="A91" s="15" t="s">
        <v>71</v>
      </c>
      <c r="B91" s="10">
        <v>0</v>
      </c>
      <c r="C91" s="10">
        <v>0</v>
      </c>
      <c r="D91" s="10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31"/>
      <c r="M91" s="31"/>
      <c r="N91" s="31"/>
    </row>
    <row r="92" spans="1:14" ht="19.5" customHeight="1" x14ac:dyDescent="0.25">
      <c r="A92" s="15" t="s">
        <v>72</v>
      </c>
      <c r="B92" s="26">
        <v>0</v>
      </c>
      <c r="C92" s="26">
        <v>0</v>
      </c>
      <c r="D92" s="10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31"/>
      <c r="M92" s="31"/>
      <c r="N92" s="31"/>
    </row>
    <row r="93" spans="1:14" ht="17.25" customHeight="1" x14ac:dyDescent="0.25">
      <c r="A93" s="14" t="s">
        <v>73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f>+J94</f>
        <v>0</v>
      </c>
      <c r="K93" s="9">
        <f>+K94</f>
        <v>0</v>
      </c>
      <c r="L93" s="31"/>
      <c r="M93" s="31"/>
      <c r="N93" s="31"/>
    </row>
    <row r="94" spans="1:14" ht="30" customHeight="1" x14ac:dyDescent="0.25">
      <c r="A94" s="15" t="s">
        <v>74</v>
      </c>
      <c r="B94" s="26">
        <v>0</v>
      </c>
      <c r="C94" s="26">
        <v>0</v>
      </c>
      <c r="D94" s="10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31"/>
      <c r="M94" s="31"/>
      <c r="N94" s="31"/>
    </row>
    <row r="95" spans="1:14" ht="16.5" customHeight="1" x14ac:dyDescent="0.25">
      <c r="A95" s="17" t="s">
        <v>75</v>
      </c>
      <c r="B95" s="7">
        <f>+B87+B90+B93</f>
        <v>0</v>
      </c>
      <c r="C95" s="7">
        <f t="shared" ref="C95:K95" si="9">+C87+C90+C93</f>
        <v>0</v>
      </c>
      <c r="D95" s="7">
        <f t="shared" si="9"/>
        <v>0</v>
      </c>
      <c r="E95" s="7">
        <f t="shared" si="9"/>
        <v>0</v>
      </c>
      <c r="F95" s="7">
        <f t="shared" si="9"/>
        <v>0</v>
      </c>
      <c r="G95" s="7">
        <f t="shared" si="9"/>
        <v>0</v>
      </c>
      <c r="H95" s="7">
        <f t="shared" si="9"/>
        <v>0</v>
      </c>
      <c r="I95" s="7">
        <f t="shared" si="9"/>
        <v>0</v>
      </c>
      <c r="J95" s="7"/>
      <c r="K95" s="7">
        <f t="shared" si="9"/>
        <v>0</v>
      </c>
      <c r="L95" s="46"/>
      <c r="M95" s="46"/>
      <c r="N95" s="63"/>
    </row>
    <row r="96" spans="1:14" ht="15.75" x14ac:dyDescent="0.25">
      <c r="A96" s="18" t="s">
        <v>76</v>
      </c>
      <c r="B96" s="2">
        <f>+B85</f>
        <v>593882259.13</v>
      </c>
      <c r="C96" s="2">
        <f>+C95+C85</f>
        <v>642340639.80999994</v>
      </c>
      <c r="D96" s="2">
        <f>+D95+D85</f>
        <v>621124439.22000003</v>
      </c>
      <c r="E96" s="2">
        <f>+E95+E85</f>
        <v>688291095.99000001</v>
      </c>
      <c r="F96" s="2">
        <f>+F95+F85</f>
        <v>644988863.44999993</v>
      </c>
      <c r="G96" s="2">
        <f>+G95+G85</f>
        <v>625293033</v>
      </c>
      <c r="H96" s="2">
        <f>+H85+H95</f>
        <v>663646428.96999991</v>
      </c>
      <c r="I96" s="2">
        <f t="shared" ref="I96:K96" si="10">+I85+I95</f>
        <v>641818387.92000008</v>
      </c>
      <c r="J96" s="2">
        <f t="shared" si="10"/>
        <v>683085607.76999998</v>
      </c>
      <c r="K96" s="2">
        <f t="shared" si="10"/>
        <v>5804470755.2600002</v>
      </c>
      <c r="L96" s="46"/>
      <c r="M96" s="46"/>
      <c r="N96" s="46"/>
    </row>
    <row r="97" spans="1:16" ht="45" x14ac:dyDescent="0.25">
      <c r="A97" s="3" t="s">
        <v>97</v>
      </c>
      <c r="K97" s="43"/>
    </row>
    <row r="98" spans="1:16" s="36" customFormat="1" x14ac:dyDescent="0.25">
      <c r="A98" s="36" t="s">
        <v>106</v>
      </c>
    </row>
    <row r="99" spans="1:16" s="36" customFormat="1" x14ac:dyDescent="0.25">
      <c r="A99" s="36" t="s">
        <v>107</v>
      </c>
    </row>
    <row r="102" spans="1:16" x14ac:dyDescent="0.25">
      <c r="A102" s="4"/>
      <c r="C102" s="47"/>
      <c r="D102" s="47"/>
      <c r="E102" s="47"/>
      <c r="F102" s="47"/>
      <c r="G102" s="47"/>
      <c r="H102" s="47"/>
      <c r="I102" s="47"/>
      <c r="J102" s="47"/>
      <c r="K102" s="47"/>
      <c r="L102" s="36"/>
      <c r="M102" s="36"/>
      <c r="N102" s="36"/>
      <c r="O102" s="36"/>
    </row>
    <row r="103" spans="1:16" s="35" customFormat="1" x14ac:dyDescent="0.25">
      <c r="A103" s="50" t="s">
        <v>103</v>
      </c>
      <c r="C103" s="47"/>
      <c r="D103" s="47"/>
      <c r="E103" s="47"/>
      <c r="F103" s="47"/>
      <c r="G103" s="47"/>
      <c r="H103" s="47"/>
      <c r="I103" s="73" t="s">
        <v>98</v>
      </c>
      <c r="J103" s="73"/>
      <c r="K103" s="73"/>
      <c r="L103" s="47"/>
      <c r="M103" s="47"/>
      <c r="N103" s="47"/>
      <c r="O103" s="47"/>
      <c r="P103" s="47"/>
    </row>
    <row r="104" spans="1:16" s="35" customFormat="1" ht="15" customHeight="1" x14ac:dyDescent="0.25">
      <c r="A104" s="54" t="s">
        <v>100</v>
      </c>
      <c r="B104" s="53"/>
      <c r="C104" s="48"/>
      <c r="D104" s="48"/>
      <c r="E104" s="48"/>
      <c r="F104" s="48"/>
      <c r="G104" s="48"/>
      <c r="H104" s="48"/>
      <c r="I104" s="72" t="s">
        <v>111</v>
      </c>
      <c r="J104" s="72"/>
      <c r="K104" s="72"/>
      <c r="L104" s="48"/>
      <c r="M104" s="48"/>
      <c r="N104" s="48"/>
      <c r="O104" s="48"/>
      <c r="P104" s="48"/>
    </row>
    <row r="105" spans="1:16" s="35" customFormat="1" ht="15" customHeight="1" x14ac:dyDescent="0.25">
      <c r="A105" s="51" t="s">
        <v>101</v>
      </c>
      <c r="C105" s="48"/>
      <c r="D105" s="48"/>
      <c r="E105" s="48"/>
      <c r="F105" s="48"/>
      <c r="G105" s="48"/>
      <c r="H105" s="48"/>
      <c r="I105" s="72" t="s">
        <v>112</v>
      </c>
      <c r="J105" s="72"/>
      <c r="K105" s="72"/>
      <c r="L105" s="48"/>
      <c r="M105" s="48"/>
      <c r="N105" s="48"/>
      <c r="O105" s="48"/>
      <c r="P105" s="48"/>
    </row>
    <row r="106" spans="1:16" s="35" customFormat="1" x14ac:dyDescent="0.25">
      <c r="A106" s="52" t="s">
        <v>102</v>
      </c>
      <c r="C106" s="49"/>
      <c r="D106" s="49"/>
      <c r="E106" s="49"/>
      <c r="F106" s="49"/>
      <c r="G106" s="49"/>
      <c r="H106" s="42"/>
      <c r="I106" s="77" t="s">
        <v>99</v>
      </c>
      <c r="J106" s="77"/>
      <c r="K106" s="77"/>
      <c r="L106" s="49"/>
      <c r="M106" s="49"/>
      <c r="N106" s="49"/>
      <c r="O106" s="49"/>
      <c r="P106" s="49"/>
    </row>
    <row r="107" spans="1:16" s="35" customFormat="1" x14ac:dyDescent="0.25">
      <c r="A107" s="39"/>
      <c r="B107" s="40"/>
      <c r="C107" s="40"/>
      <c r="D107" s="40"/>
      <c r="E107" s="40"/>
      <c r="F107" s="40"/>
      <c r="G107" s="40"/>
      <c r="H107" s="40"/>
      <c r="I107" s="36"/>
      <c r="J107" s="36"/>
      <c r="K107" s="36"/>
      <c r="L107" s="36"/>
      <c r="M107" s="36"/>
      <c r="N107" s="36"/>
      <c r="O107" s="36"/>
    </row>
    <row r="108" spans="1:16" s="35" customFormat="1" x14ac:dyDescent="0.25">
      <c r="A108" s="39"/>
      <c r="B108" s="38"/>
      <c r="C108" s="38"/>
      <c r="D108" s="38"/>
      <c r="E108" s="38"/>
      <c r="F108" s="38"/>
      <c r="G108" s="38"/>
      <c r="H108" s="38"/>
    </row>
    <row r="109" spans="1:16" s="35" customFormat="1" x14ac:dyDescent="0.25">
      <c r="A109" s="37"/>
      <c r="B109" s="38"/>
      <c r="C109" s="38"/>
      <c r="D109" s="38"/>
      <c r="E109" s="38"/>
      <c r="F109" s="38"/>
      <c r="G109" s="38"/>
      <c r="H109" s="38"/>
    </row>
    <row r="110" spans="1:16" s="35" customFormat="1" x14ac:dyDescent="0.25">
      <c r="A110" s="37"/>
      <c r="B110" s="38"/>
      <c r="C110" s="38"/>
      <c r="D110" s="38"/>
      <c r="E110" s="38"/>
      <c r="F110" s="38"/>
      <c r="G110" s="38"/>
      <c r="H110" s="38"/>
    </row>
    <row r="111" spans="1:16" s="35" customFormat="1" x14ac:dyDescent="0.25">
      <c r="A111" s="65" t="s">
        <v>110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36"/>
      <c r="M111" s="36"/>
      <c r="N111" s="36"/>
      <c r="O111" s="36"/>
    </row>
    <row r="112" spans="1:16" s="35" customFormat="1" x14ac:dyDescent="0.2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55"/>
      <c r="M112" s="55"/>
      <c r="N112" s="55"/>
      <c r="O112" s="55"/>
    </row>
    <row r="113" spans="1:15" s="35" customFormat="1" x14ac:dyDescent="0.25">
      <c r="A113" s="66" t="s">
        <v>108</v>
      </c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56"/>
      <c r="M113" s="56"/>
      <c r="N113" s="56"/>
      <c r="O113" s="56"/>
    </row>
    <row r="114" spans="1:15" s="35" customFormat="1" x14ac:dyDescent="0.25">
      <c r="A114" s="67" t="s">
        <v>109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57"/>
      <c r="M114" s="57"/>
      <c r="N114" s="57"/>
      <c r="O114" s="57"/>
    </row>
    <row r="115" spans="1:15" s="35" customFormat="1" x14ac:dyDescent="0.25">
      <c r="A115" s="68" t="s">
        <v>87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58"/>
      <c r="M115" s="58"/>
      <c r="N115" s="58"/>
      <c r="O115" s="58"/>
    </row>
  </sheetData>
  <mergeCells count="15">
    <mergeCell ref="A2:N2"/>
    <mergeCell ref="A3:N3"/>
    <mergeCell ref="A4:N4"/>
    <mergeCell ref="A5:N5"/>
    <mergeCell ref="I106:K106"/>
    <mergeCell ref="A111:K112"/>
    <mergeCell ref="A113:K113"/>
    <mergeCell ref="A114:K114"/>
    <mergeCell ref="A115:K115"/>
    <mergeCell ref="A6:H6"/>
    <mergeCell ref="A7:H7"/>
    <mergeCell ref="A8:H8"/>
    <mergeCell ref="I104:K104"/>
    <mergeCell ref="I103:K103"/>
    <mergeCell ref="I105:K105"/>
  </mergeCells>
  <pageMargins left="0.25" right="0.16" top="0.22" bottom="0.55000000000000004" header="0.3" footer="0.3"/>
  <pageSetup scale="40" orientation="landscape" horizontalDpi="360" verticalDpi="360" r:id="rId1"/>
  <rowBreaks count="1" manualBreakCount="1">
    <brk id="50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Ejecución, AGOSTO 202</vt:lpstr>
      <vt:lpstr>'Plantilla Ejecución, AGOSTO 202'!Área_de_impresión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Florian</cp:lastModifiedBy>
  <cp:lastPrinted>2021-10-06T18:06:06Z</cp:lastPrinted>
  <dcterms:created xsi:type="dcterms:W3CDTF">2018-04-17T18:57:16Z</dcterms:created>
  <dcterms:modified xsi:type="dcterms:W3CDTF">2021-10-10T11:29:35Z</dcterms:modified>
</cp:coreProperties>
</file>