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martinez\Desktop\ASUNTOS WAMP\TRANSPARENCIA 2022\SEPTIEMBRE\"/>
    </mc:Choice>
  </mc:AlternateContent>
  <bookViews>
    <workbookView xWindow="0" yWindow="0" windowWidth="28800" windowHeight="11910"/>
  </bookViews>
  <sheets>
    <sheet name="Plantilla Ejecución, AGOST 2022" sheetId="12" r:id="rId1"/>
    <sheet name="PRESUPUESTO APROBADO 2022" sheetId="13" r:id="rId2"/>
  </sheets>
  <definedNames>
    <definedName name="_xlnm.Print_Area" localSheetId="0">'Plantilla Ejecución, AGOST 2022'!$A$1:$J$114</definedName>
  </definedNames>
  <calcPr calcId="162913"/>
</workbook>
</file>

<file path=xl/calcChain.xml><?xml version="1.0" encoding="utf-8"?>
<calcChain xmlns="http://schemas.openxmlformats.org/spreadsheetml/2006/main">
  <c r="G36" i="12" l="1"/>
  <c r="J36" i="12" s="1"/>
  <c r="F36" i="12"/>
  <c r="J67" i="12" l="1"/>
  <c r="J68" i="12"/>
  <c r="J69" i="12"/>
  <c r="J66" i="12"/>
  <c r="J55" i="12"/>
  <c r="J56" i="12"/>
  <c r="J57" i="12"/>
  <c r="J58" i="12"/>
  <c r="J59" i="12"/>
  <c r="J60" i="12"/>
  <c r="J61" i="12"/>
  <c r="J62" i="12"/>
  <c r="J63" i="12"/>
  <c r="J64" i="12"/>
  <c r="J54" i="12"/>
  <c r="J38" i="12"/>
  <c r="J39" i="12"/>
  <c r="J40" i="12"/>
  <c r="J41" i="12"/>
  <c r="J42" i="12"/>
  <c r="J43" i="12"/>
  <c r="J44" i="12"/>
  <c r="J37" i="12"/>
  <c r="J28" i="12"/>
  <c r="J29" i="12"/>
  <c r="J30" i="12"/>
  <c r="J31" i="12"/>
  <c r="J32" i="12"/>
  <c r="J33" i="12"/>
  <c r="J34" i="12"/>
  <c r="J35" i="12"/>
  <c r="J27" i="12"/>
  <c r="J18" i="12"/>
  <c r="J19" i="12"/>
  <c r="J20" i="12"/>
  <c r="J21" i="12"/>
  <c r="J22" i="12"/>
  <c r="J23" i="12"/>
  <c r="J24" i="12"/>
  <c r="J25" i="12"/>
  <c r="J17" i="12"/>
  <c r="J12" i="12"/>
  <c r="J13" i="12"/>
  <c r="J14" i="12"/>
  <c r="J15" i="12"/>
  <c r="J11" i="12"/>
  <c r="I10" i="12"/>
  <c r="I16" i="12"/>
  <c r="I26" i="12"/>
  <c r="I36" i="12"/>
  <c r="I53" i="12"/>
  <c r="I65" i="12"/>
  <c r="I70" i="12"/>
  <c r="I76" i="12"/>
  <c r="I83" i="12"/>
  <c r="I86" i="12"/>
  <c r="I89" i="12"/>
  <c r="I91" i="12" l="1"/>
  <c r="I81" i="12"/>
  <c r="J72" i="12"/>
  <c r="J73" i="12"/>
  <c r="J74" i="12"/>
  <c r="J75" i="12"/>
  <c r="J47" i="12"/>
  <c r="J48" i="12"/>
  <c r="J49" i="12"/>
  <c r="J50" i="12"/>
  <c r="J51" i="12"/>
  <c r="J52" i="12"/>
  <c r="J46" i="12"/>
  <c r="J45" i="12"/>
  <c r="H65" i="12"/>
  <c r="J90" i="12"/>
  <c r="J88" i="12"/>
  <c r="J87" i="12"/>
  <c r="J85" i="12"/>
  <c r="J84" i="12"/>
  <c r="J77" i="12"/>
  <c r="J78" i="12"/>
  <c r="J79" i="12"/>
  <c r="J80" i="12"/>
  <c r="J71" i="12"/>
  <c r="H16" i="12"/>
  <c r="H89" i="12"/>
  <c r="H10" i="12"/>
  <c r="H26" i="12"/>
  <c r="H36" i="12"/>
  <c r="H53" i="12"/>
  <c r="H70" i="12"/>
  <c r="H76" i="12"/>
  <c r="H83" i="12"/>
  <c r="H86" i="12"/>
  <c r="H81" i="12" l="1"/>
  <c r="H91" i="12"/>
  <c r="I92" i="12"/>
  <c r="C59" i="13"/>
  <c r="G89" i="12"/>
  <c r="G86" i="12"/>
  <c r="G83" i="12"/>
  <c r="G76" i="12"/>
  <c r="G70" i="12"/>
  <c r="G65" i="12"/>
  <c r="G53" i="12"/>
  <c r="G26" i="12"/>
  <c r="G16" i="12"/>
  <c r="G10" i="12"/>
  <c r="G91" i="12" l="1"/>
  <c r="H92" i="12"/>
  <c r="G81" i="12"/>
  <c r="G92" i="12" s="1"/>
  <c r="F86" i="12" l="1"/>
  <c r="F83" i="12"/>
  <c r="F76" i="12"/>
  <c r="F70" i="12"/>
  <c r="F65" i="12"/>
  <c r="F53" i="12"/>
  <c r="F91" i="12" l="1"/>
  <c r="F26" i="12"/>
  <c r="F16" i="12"/>
  <c r="F10" i="12"/>
  <c r="F81" i="12" l="1"/>
  <c r="F92" i="12" s="1"/>
  <c r="E10" i="12"/>
  <c r="E16" i="12"/>
  <c r="E26" i="12"/>
  <c r="E36" i="12"/>
  <c r="E53" i="12"/>
  <c r="E65" i="12"/>
  <c r="E70" i="12"/>
  <c r="E76" i="12"/>
  <c r="E83" i="12"/>
  <c r="E86" i="12"/>
  <c r="E91" i="12" l="1"/>
  <c r="E81" i="12"/>
  <c r="E92" i="12" s="1"/>
  <c r="C88" i="13"/>
  <c r="C85" i="13"/>
  <c r="C74" i="13"/>
  <c r="C69" i="13"/>
  <c r="C47" i="13"/>
  <c r="C38" i="13"/>
  <c r="C28" i="13"/>
  <c r="C18" i="13"/>
  <c r="C12" i="13"/>
  <c r="D83" i="12"/>
  <c r="J83" i="12" s="1"/>
  <c r="D89" i="12"/>
  <c r="J89" i="12" s="1"/>
  <c r="D86" i="12"/>
  <c r="J86" i="12" s="1"/>
  <c r="D76" i="12"/>
  <c r="J76" i="12" s="1"/>
  <c r="D65" i="12"/>
  <c r="J65" i="12" s="1"/>
  <c r="D70" i="12"/>
  <c r="J70" i="12" s="1"/>
  <c r="D53" i="12"/>
  <c r="D36" i="12"/>
  <c r="D26" i="12"/>
  <c r="D16" i="12"/>
  <c r="D10" i="12"/>
  <c r="C90" i="13" l="1"/>
  <c r="D81" i="12"/>
  <c r="D91" i="12"/>
  <c r="C53" i="12"/>
  <c r="J53" i="12" s="1"/>
  <c r="C16" i="12"/>
  <c r="C10" i="12"/>
  <c r="C26" i="12"/>
  <c r="C36" i="12"/>
  <c r="C91" i="12"/>
  <c r="D92" i="12" l="1"/>
  <c r="C81" i="12"/>
  <c r="C92" i="12" s="1"/>
  <c r="B88" i="13"/>
  <c r="B85" i="13"/>
  <c r="B82" i="13"/>
  <c r="B74" i="13"/>
  <c r="B69" i="13"/>
  <c r="B59" i="13"/>
  <c r="B47" i="13"/>
  <c r="B38" i="13"/>
  <c r="B28" i="13"/>
  <c r="B18" i="13"/>
  <c r="B12" i="13"/>
  <c r="B90" i="13" l="1"/>
  <c r="J91" i="12" l="1"/>
  <c r="B91" i="12"/>
  <c r="B36" i="12" l="1"/>
  <c r="B26" i="12"/>
  <c r="J26" i="12" s="1"/>
  <c r="B16" i="12"/>
  <c r="J16" i="12" s="1"/>
  <c r="B10" i="12"/>
  <c r="J10" i="12" s="1"/>
  <c r="B81" i="12" l="1"/>
  <c r="J81" i="12" s="1"/>
  <c r="B92" i="12" l="1"/>
  <c r="J92" i="12"/>
</calcChain>
</file>

<file path=xl/sharedStrings.xml><?xml version="1.0" encoding="utf-8"?>
<sst xmlns="http://schemas.openxmlformats.org/spreadsheetml/2006/main" count="200" uniqueCount="125">
  <si>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</si>
  <si>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</si>
  <si>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</si>
  <si>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</si>
  <si>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</si>
  <si>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</si>
  <si>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</si>
  <si>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</si>
  <si>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</si>
  <si>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</si>
  <si>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</si>
  <si>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</si>
  <si>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</si>
  <si>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</si>
  <si>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</si>
  <si>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</si>
  <si>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</si>
  <si>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</si>
  <si>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</si>
  <si>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</si>
  <si>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</si>
  <si>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</si>
  <si>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</si>
  <si>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</si>
  <si>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</si>
  <si>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</si>
  <si>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</si>
  <si>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</si>
  <si>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</si>
  <si>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</si>
  <si>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</si>
  <si>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</si>
  <si>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</si>
  <si>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</si>
  <si>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</si>
  <si>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</si>
  <si>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</si>
  <si>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</si>
  <si>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</si>
  <si>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</si>
  <si>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</si>
  <si>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</si>
  <si>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</si>
  <si>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</si>
  <si>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</si>
  <si>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</si>
  <si>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</si>
  <si>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</si>
  <si>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</si>
  <si>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</si>
  <si>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</si>
  <si>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</si>
  <si>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</si>
  <si>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</si>
  <si>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</si>
  <si>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</si>
  <si>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</si>
  <si>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</si>
  <si>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</si>
  <si>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</si>
  <si>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</si>
  <si>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</si>
  <si>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</si>
  <si>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</si>
  <si>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</si>
  <si>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</si>
  <si>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</si>
  <si>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</si>
  <si>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</si>
  <si>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</si>
  <si>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</si>
  <si>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</si>
  <si>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</si>
  <si>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</si>
  <si>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</si>
  <si>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</si>
  <si>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</si>
  <si>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</si>
  <si>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</si>
  <si>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</si>
  <si>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</si>
  <si>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</si>
  <si>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Ejecución de Gastos y Aplicaciones Financieras </t>
  </si>
  <si>
    <t>MINISTERIO DE DEFENSA</t>
  </si>
  <si>
    <t>Autorizado por:</t>
  </si>
  <si>
    <t>2.1.3 - DIETAS Y GASTOS DE REPRESENTACION</t>
  </si>
  <si>
    <t>2.4.6 - SUBVENCIONES</t>
  </si>
  <si>
    <t>2.6.9 - EDIFICIOS, ESTRUCTURAS</t>
  </si>
  <si>
    <t>2.6.10 -TERRENO URBANO</t>
  </si>
  <si>
    <t>2.6.11-OBJETO DE VALOR</t>
  </si>
  <si>
    <t>2.8.3 -COMPRA DE ACCIONES Y PARTICIPACIONES DE CAPITAL</t>
  </si>
  <si>
    <t>2.8.4 -OBLIGACIONES NEGOCIABLES</t>
  </si>
  <si>
    <t>2.8.5 -APORTE DE CAPITAL AL SECTOR PÚBLICO</t>
  </si>
  <si>
    <t>2.9.3 - INTERESES DE LA DEUDA PUBLICA COMERCIAL</t>
  </si>
  <si>
    <t>Revisado por:</t>
  </si>
  <si>
    <t>Preparado por:</t>
  </si>
  <si>
    <t>TOTAL</t>
  </si>
  <si>
    <t xml:space="preserve">Fuente: Sistema Integrado de Gestión Financiera
Periodo: 2022
</t>
  </si>
  <si>
    <t>Lic. ANA GLENDYS CONTRERAS RAMOS</t>
  </si>
  <si>
    <t>Lic. ELVIS GARCIA DIAZ,</t>
  </si>
  <si>
    <t>1er. Teniente Contadora ERD.</t>
  </si>
  <si>
    <t>Sub Directora de Presupuesto, MIDE.</t>
  </si>
  <si>
    <t>SHEILLA P. HENRIQUEZ PAULINO,</t>
  </si>
  <si>
    <t>Mayor, ERD</t>
  </si>
  <si>
    <t>Directora General Financiera de este Ministerio de Defensa.</t>
  </si>
  <si>
    <t>Año 2022</t>
  </si>
  <si>
    <t xml:space="preserve">Presupuesto de Gasto y Aplicaciones financieras </t>
  </si>
  <si>
    <t>DETALLE</t>
  </si>
  <si>
    <t>2.6.2 - MOBILIARIO Y EQUIPO AUDIOVISUAL, RECREATIVO Y EDUCACIONAL</t>
  </si>
  <si>
    <t>2.6.7 - ACTIVOS BIOLÓGICOS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</si>
  <si>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</si>
  <si>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</si>
  <si>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</si>
  <si>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</si>
  <si>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Febrero</t>
  </si>
  <si>
    <t>Sub Director de Auditoria, MIDE.</t>
  </si>
  <si>
    <t xml:space="preserve">    Capitan de Corbeta Contador, ARD.</t>
  </si>
  <si>
    <t>Marzo</t>
  </si>
  <si>
    <t>Abril</t>
  </si>
  <si>
    <t>Mayo</t>
  </si>
  <si>
    <t>Junio</t>
  </si>
  <si>
    <t>Julio</t>
  </si>
  <si>
    <t>Fecha de imputación: desde el 01 de Agosto  del 2022</t>
  </si>
  <si>
    <t>Agosto</t>
  </si>
  <si>
    <t>Fecha de registro: hasta el 31 de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</si>
</sst>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 applyNumberFormat="0" applyFont="0" applyFill="0" applyBorder="0" applyProtection="0">
      <alignment wrapText="1"/>
    </xf>
  </cellStyleXfs>
  <cellXfs count="143">
    <xf numFmtId="0" fontId="0" fillId="0" borderId="0" xfId="0"/>
    <xf numFmtId="43" fontId="0" fillId="0" borderId="0" xfId="1" applyFont="1" applyBorder="1" applyAlignment="1">
      <alignment vertical="center" wrapText="1"/>
    </xf>
    <xf numFmtId="43" fontId="1" fillId="3" borderId="0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" fillId="0" borderId="0" xfId="0" applyNumberFormat="1" applyFont="1" applyAlignment="1">
      <alignment vertical="center" wrapText="1"/>
    </xf>
    <xf numFmtId="2" fontId="0" fillId="0" borderId="0" xfId="1" applyNumberFormat="1" applyFont="1"/>
    <xf numFmtId="2" fontId="1" fillId="2" borderId="2" xfId="0" applyNumberFormat="1" applyFont="1" applyFill="1" applyBorder="1" applyAlignment="1">
      <alignment horizontal="center" vertical="center" wrapText="1"/>
    </xf>
    <xf numFmtId="2" fontId="1" fillId="0" borderId="0" xfId="0" applyNumberFormat="1" applyFont="1"/>
    <xf numFmtId="4" fontId="1" fillId="0" borderId="0" xfId="0" applyNumberFormat="1" applyFont="1" applyBorder="1"/>
    <xf numFmtId="4" fontId="0" fillId="0" borderId="0" xfId="0" applyNumberFormat="1" applyFont="1" applyBorder="1"/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" fontId="0" fillId="0" borderId="0" xfId="0" applyNumberFormat="1" applyBorder="1"/>
    <xf numFmtId="4" fontId="1" fillId="4" borderId="0" xfId="0" applyNumberFormat="1" applyFont="1" applyFill="1" applyBorder="1"/>
    <xf numFmtId="4" fontId="0" fillId="0" borderId="0" xfId="0" applyNumberFormat="1"/>
    <xf numFmtId="4" fontId="1" fillId="0" borderId="0" xfId="0" applyNumberFormat="1" applyFont="1"/>
    <xf numFmtId="4" fontId="0" fillId="0" borderId="0" xfId="0" applyNumberFormat="1" applyFill="1" applyBorder="1"/>
    <xf numFmtId="43" fontId="1" fillId="0" borderId="0" xfId="0" applyNumberFormat="1" applyFont="1"/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9" fillId="0" borderId="0" xfId="3" applyFont="1" applyAlignment="1">
      <alignment horizontal="left" wrapText="1"/>
    </xf>
    <xf numFmtId="0" fontId="8" fillId="0" borderId="0" xfId="0" applyFont="1" applyAlignment="1">
      <alignment horizontal="center"/>
    </xf>
    <xf numFmtId="0" fontId="5" fillId="0" borderId="0" xfId="3" applyFont="1" applyAlignment="1">
      <alignment horizontal="left" wrapText="1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3" fontId="12" fillId="0" borderId="0" xfId="1" applyFont="1"/>
    <xf numFmtId="0" fontId="2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/>
    <xf numFmtId="43" fontId="1" fillId="0" borderId="0" xfId="1" applyFont="1" applyFill="1" applyBorder="1" applyAlignment="1">
      <alignment horizontal="center" vertical="center" wrapText="1"/>
    </xf>
    <xf numFmtId="0" fontId="11" fillId="0" borderId="0" xfId="3" applyFont="1" applyAlignment="1"/>
    <xf numFmtId="0" fontId="8" fillId="0" borderId="0" xfId="3" applyFont="1" applyAlignment="1">
      <alignment wrapText="1"/>
    </xf>
    <xf numFmtId="0" fontId="8" fillId="0" borderId="0" xfId="0" applyFont="1" applyAlignment="1"/>
    <xf numFmtId="0" fontId="12" fillId="0" borderId="0" xfId="3" applyFont="1" applyAlignment="1">
      <alignment wrapText="1"/>
    </xf>
    <xf numFmtId="43" fontId="1" fillId="0" borderId="0" xfId="1" applyFont="1" applyFill="1" applyBorder="1" applyAlignment="1">
      <alignment horizontal="left" vertical="center" wrapText="1"/>
    </xf>
    <xf numFmtId="43" fontId="1" fillId="0" borderId="0" xfId="1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Fill="1"/>
    <xf numFmtId="0" fontId="13" fillId="0" borderId="0" xfId="0" applyFont="1" applyFill="1" applyAlignment="1"/>
    <xf numFmtId="0" fontId="12" fillId="0" borderId="0" xfId="0" applyFont="1" applyFill="1" applyAlignment="1"/>
    <xf numFmtId="0" fontId="12" fillId="0" borderId="0" xfId="0" applyFont="1" applyFill="1" applyBorder="1" applyAlignment="1"/>
    <xf numFmtId="0" fontId="14" fillId="0" borderId="0" xfId="0" applyFont="1" applyFill="1" applyBorder="1" applyAlignment="1"/>
    <xf numFmtId="0" fontId="13" fillId="0" borderId="0" xfId="3" applyFont="1" applyAlignment="1"/>
    <xf numFmtId="0" fontId="12" fillId="0" borderId="0" xfId="0" applyFont="1" applyAlignment="1"/>
    <xf numFmtId="0" fontId="1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 readingOrder="1"/>
    </xf>
    <xf numFmtId="0" fontId="15" fillId="0" borderId="0" xfId="0" applyFont="1" applyAlignment="1">
      <alignment vertical="center" wrapText="1" readingOrder="1"/>
    </xf>
    <xf numFmtId="0" fontId="16" fillId="0" borderId="0" xfId="0" applyFont="1" applyBorder="1" applyAlignment="1">
      <alignment vertical="top" wrapText="1" readingOrder="1"/>
    </xf>
    <xf numFmtId="0" fontId="16" fillId="0" borderId="0" xfId="0" applyFont="1" applyAlignment="1">
      <alignment vertical="top" wrapText="1" readingOrder="1"/>
    </xf>
    <xf numFmtId="0" fontId="17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Border="1" applyAlignment="1">
      <alignment vertical="top" wrapText="1" readingOrder="1"/>
    </xf>
    <xf numFmtId="0" fontId="18" fillId="0" borderId="0" xfId="0" applyFont="1" applyAlignment="1">
      <alignment vertical="top" wrapText="1" readingOrder="1"/>
    </xf>
    <xf numFmtId="0" fontId="18" fillId="0" borderId="0" xfId="0" applyFont="1" applyBorder="1" applyAlignment="1">
      <alignment horizontal="center" vertical="top" wrapText="1" readingOrder="1"/>
    </xf>
    <xf numFmtId="0" fontId="0" fillId="5" borderId="0" xfId="0" applyFill="1"/>
    <xf numFmtId="0" fontId="1" fillId="0" borderId="1" xfId="0" applyFont="1" applyBorder="1" applyAlignment="1">
      <alignment horizontal="left"/>
    </xf>
    <xf numFmtId="43" fontId="1" fillId="0" borderId="1" xfId="1" applyFont="1" applyBorder="1"/>
    <xf numFmtId="165" fontId="1" fillId="0" borderId="1" xfId="0" applyNumberFormat="1" applyFont="1" applyBorder="1"/>
    <xf numFmtId="0" fontId="1" fillId="0" borderId="0" xfId="0" applyFont="1" applyFill="1" applyAlignment="1">
      <alignment horizontal="left" indent="1"/>
    </xf>
    <xf numFmtId="43" fontId="1" fillId="0" borderId="0" xfId="1" applyFont="1" applyFill="1"/>
    <xf numFmtId="0" fontId="0" fillId="0" borderId="0" xfId="0" applyFill="1" applyAlignment="1">
      <alignment horizontal="left" indent="2"/>
    </xf>
    <xf numFmtId="43" fontId="0" fillId="0" borderId="0" xfId="1" applyFont="1" applyFill="1"/>
    <xf numFmtId="39" fontId="0" fillId="0" borderId="0" xfId="1" applyNumberFormat="1" applyFont="1" applyFill="1"/>
    <xf numFmtId="39" fontId="1" fillId="0" borderId="0" xfId="1" applyNumberFormat="1" applyFont="1" applyFill="1"/>
    <xf numFmtId="0" fontId="1" fillId="0" borderId="1" xfId="0" applyFont="1" applyFill="1" applyBorder="1" applyAlignment="1">
      <alignment horizontal="left"/>
    </xf>
    <xf numFmtId="39" fontId="1" fillId="0" borderId="1" xfId="1" applyNumberFormat="1" applyFont="1" applyFill="1" applyBorder="1"/>
    <xf numFmtId="0" fontId="1" fillId="0" borderId="0" xfId="0" applyFont="1" applyAlignment="1">
      <alignment horizontal="left" indent="1"/>
    </xf>
    <xf numFmtId="39" fontId="1" fillId="0" borderId="0" xfId="1" applyNumberFormat="1" applyFont="1"/>
    <xf numFmtId="0" fontId="0" fillId="0" borderId="0" xfId="0" applyAlignment="1">
      <alignment horizontal="left" indent="2"/>
    </xf>
    <xf numFmtId="39" fontId="0" fillId="0" borderId="0" xfId="1" applyNumberFormat="1" applyFont="1"/>
    <xf numFmtId="0" fontId="0" fillId="0" borderId="4" xfId="0" applyBorder="1" applyAlignment="1">
      <alignment vertical="center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2" fillId="3" borderId="0" xfId="0" applyFont="1" applyFill="1" applyBorder="1" applyAlignment="1">
      <alignment horizontal="center" vertical="center" wrapText="1"/>
    </xf>
    <xf numFmtId="43" fontId="1" fillId="3" borderId="0" xfId="1" applyFont="1" applyFill="1" applyBorder="1" applyAlignment="1">
      <alignment vertical="center" wrapText="1"/>
    </xf>
    <xf numFmtId="43" fontId="19" fillId="0" borderId="0" xfId="1" applyFont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43" fontId="7" fillId="0" borderId="0" xfId="0" applyNumberFormat="1" applyFont="1"/>
    <xf numFmtId="43" fontId="20" fillId="0" borderId="0" xfId="1" applyFont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43" fontId="4" fillId="0" borderId="0" xfId="1" applyFont="1" applyFill="1"/>
    <xf numFmtId="4" fontId="0" fillId="0" borderId="0" xfId="0" applyNumberFormat="1" applyFill="1"/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4" fontId="0" fillId="0" borderId="0" xfId="0" applyNumberFormat="1" applyFont="1" applyFill="1"/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Alignment="1"/>
    <xf numFmtId="0" fontId="21" fillId="0" borderId="0" xfId="0" applyFont="1" applyBorder="1"/>
    <xf numFmtId="0" fontId="21" fillId="0" borderId="0" xfId="0" applyFont="1"/>
    <xf numFmtId="0" fontId="22" fillId="0" borderId="0" xfId="3" applyFont="1" applyAlignment="1">
      <alignment horizontal="center" wrapText="1"/>
    </xf>
    <xf numFmtId="0" fontId="21" fillId="0" borderId="0" xfId="3" applyFont="1" applyAlignment="1">
      <alignment horizontal="center" wrapText="1"/>
    </xf>
    <xf numFmtId="0" fontId="23" fillId="0" borderId="0" xfId="3" applyFont="1" applyAlignment="1">
      <alignment horizontal="center"/>
    </xf>
    <xf numFmtId="0" fontId="24" fillId="0" borderId="0" xfId="3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3" applyFont="1" applyAlignment="1">
      <alignment horizontal="center"/>
    </xf>
    <xf numFmtId="0" fontId="21" fillId="0" borderId="0" xfId="3" applyFont="1" applyAlignment="1">
      <alignment horizontal="center" wrapText="1"/>
    </xf>
    <xf numFmtId="0" fontId="21" fillId="0" borderId="0" xfId="0" applyFont="1" applyAlignment="1">
      <alignment horizontal="center"/>
    </xf>
    <xf numFmtId="0" fontId="22" fillId="0" borderId="0" xfId="3" applyFont="1" applyAlignment="1">
      <alignment horizontal="center" wrapText="1"/>
    </xf>
    <xf numFmtId="0" fontId="23" fillId="0" borderId="0" xfId="3" applyFont="1" applyAlignment="1">
      <alignment horizontal="center"/>
    </xf>
    <xf numFmtId="0" fontId="24" fillId="0" borderId="0" xfId="3" applyFont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 readingOrder="1"/>
    </xf>
    <xf numFmtId="0" fontId="15" fillId="0" borderId="0" xfId="0" applyFont="1" applyBorder="1" applyAlignment="1">
      <alignment horizontal="center" vertical="center" wrapText="1" readingOrder="1"/>
    </xf>
    <xf numFmtId="0" fontId="16" fillId="0" borderId="3" xfId="0" applyFont="1" applyBorder="1" applyAlignment="1">
      <alignment horizontal="center" vertical="top" wrapText="1" readingOrder="1"/>
    </xf>
    <xf numFmtId="0" fontId="16" fillId="0" borderId="0" xfId="0" applyFont="1" applyBorder="1" applyAlignment="1">
      <alignment horizontal="center" vertical="top" wrapText="1" readingOrder="1"/>
    </xf>
    <xf numFmtId="0" fontId="17" fillId="0" borderId="3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top" wrapText="1" readingOrder="1"/>
    </xf>
    <xf numFmtId="0" fontId="18" fillId="0" borderId="0" xfId="0" applyFont="1" applyBorder="1" applyAlignment="1">
      <alignment horizontal="center" vertical="top" wrapText="1" readingOrder="1"/>
    </xf>
  </cellXfs>
  <cellStyles count="4">
    <cellStyle name="Millares" xfId="1" builtinId="3"/>
    <cellStyle name="Normal" xfId="0" builtinId="0"/>
    <cellStyle name="Normal_D2006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133350</xdr:rowOff>
    </xdr:from>
    <xdr:to>
      <xdr:col>0</xdr:col>
      <xdr:colOff>2140686</xdr:colOff>
      <xdr:row>3</xdr:row>
      <xdr:rowOff>257174</xdr:rowOff>
    </xdr:to>
    <xdr:pic>
      <xdr:nvPicPr>
        <xdr:cNvPr id="7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3350"/>
          <a:ext cx="2140686" cy="914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161925</xdr:rowOff>
    </xdr:from>
    <xdr:to>
      <xdr:col>0</xdr:col>
      <xdr:colOff>1504949</xdr:colOff>
      <xdr:row>5</xdr:row>
      <xdr:rowOff>28575</xdr:rowOff>
    </xdr:to>
    <xdr:sp macro="" textlink="">
      <xdr:nvSpPr>
        <xdr:cNvPr id="3" name="CuadroTexto 4">
          <a:extLst>
            <a:ext uri="{FF2B5EF4-FFF2-40B4-BE49-F238E27FC236}">
              <a16:creationId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1390650" y="5429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2</xdr:row>
      <xdr:rowOff>123826</xdr:rowOff>
    </xdr:from>
    <xdr:to>
      <xdr:col>0</xdr:col>
      <xdr:colOff>1619250</xdr:colOff>
      <xdr:row>5</xdr:row>
      <xdr:rowOff>1</xdr:rowOff>
    </xdr:to>
    <xdr:pic>
      <xdr:nvPicPr>
        <xdr:cNvPr id="4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0" y="504826"/>
          <a:ext cx="18097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4"/>
  <sheetViews>
    <sheetView showGridLines="0" tabSelected="1" view="pageBreakPreview" topLeftCell="A67" zoomScale="90" zoomScaleNormal="100" zoomScaleSheetLayoutView="90" workbookViewId="0">
      <selection activeCell="H79" sqref="H79"/>
    </sheetView>
  </sheetViews>
  <sheetFormatPr baseColWidth="10" defaultRowHeight="15" x14ac:dyDescent="0.25"/>
  <cols>
    <col min="1" max="1" width="48.7109375" style="10" customWidth="1"/>
    <col min="2" max="3" width="16.85546875" style="10" customWidth="1"/>
    <col min="4" max="4" width="16.42578125" style="10" customWidth="1"/>
    <col min="5" max="5" width="16.7109375" style="10" customWidth="1"/>
    <col min="6" max="6" width="16.85546875" style="10" customWidth="1"/>
    <col min="7" max="7" width="16.7109375" style="10" customWidth="1"/>
    <col min="8" max="9" width="16.85546875" style="10" customWidth="1"/>
    <col min="10" max="10" width="17.5703125" style="10" customWidth="1"/>
    <col min="11" max="11" width="16" style="10" bestFit="1" customWidth="1"/>
    <col min="12" max="12" width="16" style="10" customWidth="1"/>
    <col min="13" max="13" width="16.28515625" style="10" customWidth="1"/>
    <col min="14" max="14" width="16" style="10" customWidth="1"/>
    <col min="15" max="15" width="16.5703125" style="10" customWidth="1"/>
    <col min="16" max="17" width="15.7109375" style="10" customWidth="1"/>
    <col min="18" max="18" width="18.5703125" style="10" customWidth="1"/>
    <col min="19" max="19" width="19.7109375" style="10" customWidth="1"/>
    <col min="20" max="20" width="16.85546875" style="10" customWidth="1"/>
    <col min="21" max="21" width="15.5703125" style="10" customWidth="1"/>
    <col min="22" max="22" width="11.42578125" style="10"/>
    <col min="23" max="23" width="96.7109375" style="10" bestFit="1" customWidth="1"/>
    <col min="24" max="24" width="11.42578125" style="10"/>
    <col min="25" max="32" width="6" style="10" bestFit="1" customWidth="1"/>
    <col min="33" max="34" width="7" style="10" bestFit="1" customWidth="1"/>
    <col min="35" max="16384" width="11.42578125" style="10"/>
  </cols>
  <sheetData>
    <row r="1" spans="1:34" ht="18.75" customHeight="1" x14ac:dyDescent="0.25"/>
    <row r="2" spans="1:34" ht="24.75" customHeight="1" x14ac:dyDescent="0.25">
      <c r="B2" s="112"/>
      <c r="C2" s="112"/>
      <c r="D2" s="112"/>
      <c r="E2" s="112"/>
      <c r="F2" s="112"/>
      <c r="G2" s="121" t="s">
        <v>83</v>
      </c>
      <c r="H2" s="121"/>
      <c r="I2" s="121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</row>
    <row r="3" spans="1:34" ht="18.75" x14ac:dyDescent="0.25">
      <c r="B3" s="112"/>
      <c r="C3" s="112"/>
      <c r="D3" s="112"/>
      <c r="E3" s="112"/>
      <c r="F3" s="112"/>
      <c r="G3" s="112"/>
      <c r="H3" s="110">
        <v>2022</v>
      </c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</row>
    <row r="4" spans="1:34" ht="20.25" customHeight="1" x14ac:dyDescent="0.25">
      <c r="B4" s="113"/>
      <c r="C4" s="113"/>
      <c r="D4" s="113"/>
      <c r="E4" s="113"/>
      <c r="F4" s="126" t="s">
        <v>82</v>
      </c>
      <c r="G4" s="126"/>
      <c r="H4" s="126"/>
      <c r="I4" s="126"/>
      <c r="J4" s="126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</row>
    <row r="5" spans="1:34" x14ac:dyDescent="0.25">
      <c r="B5" s="114"/>
      <c r="C5" s="114"/>
      <c r="D5" s="114"/>
      <c r="E5" s="114"/>
      <c r="F5" s="114"/>
      <c r="G5" s="114"/>
      <c r="H5" s="111" t="s">
        <v>36</v>
      </c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</row>
    <row r="6" spans="1:34" ht="18.75" x14ac:dyDescent="0.3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</row>
    <row r="7" spans="1:34" ht="18.75" x14ac:dyDescent="0.3">
      <c r="A7" s="31"/>
      <c r="B7" s="31"/>
      <c r="C7" s="61"/>
      <c r="D7" s="93"/>
      <c r="E7" s="95"/>
      <c r="F7" s="99"/>
      <c r="G7" s="101"/>
      <c r="H7" s="105"/>
      <c r="I7" s="107"/>
      <c r="J7" s="31"/>
      <c r="K7" s="31"/>
      <c r="L7" s="31"/>
      <c r="M7" s="31"/>
      <c r="N7" s="31"/>
      <c r="O7" s="31"/>
      <c r="P7" s="32"/>
      <c r="Q7" s="53"/>
      <c r="R7" s="32"/>
      <c r="S7" s="32"/>
      <c r="T7" s="32"/>
      <c r="U7" s="32"/>
      <c r="W7" s="15"/>
    </row>
    <row r="8" spans="1:34" ht="15.75" x14ac:dyDescent="0.25">
      <c r="A8" s="18" t="s">
        <v>0</v>
      </c>
      <c r="B8" s="19" t="s">
        <v>81</v>
      </c>
      <c r="C8" s="90" t="s">
        <v>114</v>
      </c>
      <c r="D8" s="94" t="s">
        <v>117</v>
      </c>
      <c r="E8" s="96" t="s">
        <v>118</v>
      </c>
      <c r="F8" s="100" t="s">
        <v>119</v>
      </c>
      <c r="G8" s="102" t="s">
        <v>120</v>
      </c>
      <c r="H8" s="106" t="s">
        <v>121</v>
      </c>
      <c r="I8" s="108" t="s">
        <v>123</v>
      </c>
      <c r="J8" s="19" t="s">
        <v>96</v>
      </c>
      <c r="K8" s="41"/>
      <c r="L8" s="41"/>
      <c r="M8" s="41"/>
      <c r="N8" s="41"/>
      <c r="O8" s="41"/>
      <c r="P8" s="41"/>
      <c r="Q8" s="41"/>
      <c r="S8" s="41"/>
      <c r="T8" s="41"/>
      <c r="U8" s="41"/>
      <c r="AG8" s="24"/>
      <c r="AH8" s="24"/>
    </row>
    <row r="9" spans="1:34" ht="12.75" customHeight="1" x14ac:dyDescent="0.25">
      <c r="A9" s="11" t="s">
        <v>1</v>
      </c>
      <c r="B9" s="20"/>
      <c r="C9" s="20"/>
      <c r="D9" s="20"/>
      <c r="E9" s="20"/>
      <c r="F9" s="20"/>
      <c r="G9" s="20"/>
      <c r="H9" s="20"/>
      <c r="I9" s="20"/>
      <c r="J9" s="20"/>
      <c r="K9" s="48"/>
      <c r="L9" s="48"/>
      <c r="M9" s="48"/>
      <c r="N9" s="48"/>
      <c r="O9" s="48"/>
      <c r="P9" s="48"/>
      <c r="Q9" s="48"/>
      <c r="S9" s="48"/>
      <c r="T9" s="48"/>
      <c r="U9" s="48"/>
      <c r="Y9" s="22"/>
      <c r="Z9" s="22"/>
      <c r="AA9" s="22"/>
      <c r="AB9" s="22"/>
      <c r="AC9" s="22"/>
      <c r="AD9" s="22"/>
      <c r="AE9" s="22"/>
      <c r="AF9" s="22"/>
      <c r="AG9" s="22"/>
      <c r="AH9" s="22"/>
    </row>
    <row r="10" spans="1:34" ht="24" customHeight="1" x14ac:dyDescent="0.25">
      <c r="A10" s="13" t="s">
        <v>2</v>
      </c>
      <c r="B10" s="21">
        <f>+B11+B12+B13+B14+B15</f>
        <v>86377729.900000006</v>
      </c>
      <c r="C10" s="21">
        <f>+C11+C12+C13+C14+C15</f>
        <v>88517064.310000002</v>
      </c>
      <c r="D10" s="21">
        <f t="shared" ref="D10:I10" si="0">+D11+D12+D15</f>
        <v>89521442.469999999</v>
      </c>
      <c r="E10" s="21">
        <f t="shared" si="0"/>
        <v>88145179.25</v>
      </c>
      <c r="F10" s="21">
        <f t="shared" si="0"/>
        <v>88732737.780000001</v>
      </c>
      <c r="G10" s="21">
        <f t="shared" si="0"/>
        <v>90385627.439999998</v>
      </c>
      <c r="H10" s="21">
        <f t="shared" si="0"/>
        <v>91060874.890000001</v>
      </c>
      <c r="I10" s="21">
        <f t="shared" si="0"/>
        <v>91659398.660000011</v>
      </c>
      <c r="J10" s="21">
        <f>+B10+C10+D10+E10+F10+G10+H10+I10</f>
        <v>714400054.70000005</v>
      </c>
      <c r="K10" s="21"/>
      <c r="L10" s="21"/>
      <c r="M10" s="21"/>
      <c r="N10" s="21"/>
      <c r="O10" s="21"/>
      <c r="P10" s="21"/>
      <c r="Q10" s="21"/>
      <c r="S10" s="49"/>
      <c r="T10" s="49"/>
      <c r="U10" s="49"/>
      <c r="Y10" s="23"/>
    </row>
    <row r="11" spans="1:34" x14ac:dyDescent="0.25">
      <c r="A11" s="14" t="s">
        <v>3</v>
      </c>
      <c r="B11" s="27">
        <v>83219862.640000001</v>
      </c>
      <c r="C11" s="27">
        <v>85331486.200000003</v>
      </c>
      <c r="D11" s="27">
        <v>86340603.379999995</v>
      </c>
      <c r="E11" s="27">
        <v>84965551.689999998</v>
      </c>
      <c r="F11" s="27">
        <v>85546062.400000006</v>
      </c>
      <c r="G11" s="27">
        <v>87209562.609999999</v>
      </c>
      <c r="H11" s="27">
        <v>87914737.25</v>
      </c>
      <c r="I11" s="27">
        <v>88513123.680000007</v>
      </c>
      <c r="J11" s="27">
        <f>SUM(B11:I11)</f>
        <v>689040989.8499999</v>
      </c>
      <c r="K11" s="27"/>
      <c r="L11" s="27"/>
      <c r="M11" s="27"/>
      <c r="N11" s="27"/>
      <c r="O11" s="27"/>
      <c r="P11" s="22"/>
      <c r="Q11" s="22"/>
      <c r="S11" s="27"/>
      <c r="T11" s="27"/>
      <c r="U11" s="27"/>
    </row>
    <row r="12" spans="1:34" x14ac:dyDescent="0.25">
      <c r="A12" s="14" t="s">
        <v>4</v>
      </c>
      <c r="B12" s="27">
        <v>2249789.5</v>
      </c>
      <c r="C12" s="27">
        <v>2265363.25</v>
      </c>
      <c r="D12" s="27">
        <v>2269103</v>
      </c>
      <c r="E12" s="27">
        <v>2270465.5</v>
      </c>
      <c r="F12" s="27">
        <v>2272140.5</v>
      </c>
      <c r="G12" s="27">
        <v>2264280.75</v>
      </c>
      <c r="H12" s="27">
        <v>2248331.75</v>
      </c>
      <c r="I12" s="27">
        <v>2259641</v>
      </c>
      <c r="J12" s="27">
        <f t="shared" ref="J12:J15" si="1">SUM(B12:I12)</f>
        <v>18099115.25</v>
      </c>
      <c r="K12" s="27"/>
      <c r="L12" s="27"/>
      <c r="M12" s="27"/>
      <c r="N12" s="27"/>
      <c r="O12" s="27"/>
      <c r="P12" s="27"/>
      <c r="Q12" s="27"/>
      <c r="S12" s="27"/>
      <c r="T12" s="27"/>
      <c r="U12" s="27"/>
    </row>
    <row r="13" spans="1:34" x14ac:dyDescent="0.25">
      <c r="A13" s="14" t="s">
        <v>85</v>
      </c>
      <c r="B13" s="25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7">
        <f t="shared" si="1"/>
        <v>0</v>
      </c>
      <c r="K13" s="25"/>
      <c r="L13" s="25"/>
      <c r="M13" s="25"/>
      <c r="N13" s="25"/>
      <c r="O13" s="25"/>
      <c r="P13" s="27"/>
      <c r="Q13" s="27"/>
      <c r="S13" s="25"/>
      <c r="T13" s="25"/>
      <c r="U13" s="25"/>
    </row>
    <row r="14" spans="1:34" ht="15.75" customHeight="1" x14ac:dyDescent="0.25">
      <c r="A14" s="14" t="s">
        <v>5</v>
      </c>
      <c r="B14" s="25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f t="shared" si="1"/>
        <v>0</v>
      </c>
      <c r="K14" s="25"/>
      <c r="L14" s="25"/>
      <c r="M14" s="25"/>
      <c r="N14" s="25"/>
      <c r="O14" s="25"/>
      <c r="P14" s="27"/>
      <c r="Q14" s="27"/>
      <c r="S14" s="25"/>
      <c r="T14" s="25"/>
      <c r="U14" s="25"/>
    </row>
    <row r="15" spans="1:34" ht="18" customHeight="1" x14ac:dyDescent="0.25">
      <c r="A15" s="14" t="s">
        <v>6</v>
      </c>
      <c r="B15" s="27">
        <v>908077.76</v>
      </c>
      <c r="C15" s="27">
        <v>920214.86</v>
      </c>
      <c r="D15" s="27">
        <v>911736.09</v>
      </c>
      <c r="E15" s="27">
        <v>909162.06</v>
      </c>
      <c r="F15" s="27">
        <v>914534.88</v>
      </c>
      <c r="G15" s="27">
        <v>911784.08</v>
      </c>
      <c r="H15" s="27">
        <v>897805.89</v>
      </c>
      <c r="I15" s="27">
        <v>886633.98</v>
      </c>
      <c r="J15" s="27">
        <f t="shared" si="1"/>
        <v>7259949.5999999996</v>
      </c>
      <c r="K15" s="27"/>
      <c r="L15" s="27"/>
      <c r="M15" s="27"/>
      <c r="N15" s="27"/>
      <c r="O15" s="27"/>
      <c r="P15" s="27"/>
      <c r="Q15" s="27"/>
      <c r="S15" s="27"/>
      <c r="T15" s="27"/>
      <c r="U15" s="27"/>
    </row>
    <row r="16" spans="1:34" ht="21" customHeight="1" x14ac:dyDescent="0.25">
      <c r="A16" s="13" t="s">
        <v>7</v>
      </c>
      <c r="B16" s="28">
        <f t="shared" ref="B16:H16" si="2">+B17+B18+B19+B20+B21+B22+B23+B24+B25</f>
        <v>13455356.91</v>
      </c>
      <c r="C16" s="28">
        <f t="shared" si="2"/>
        <v>13506518.169999998</v>
      </c>
      <c r="D16" s="28">
        <f t="shared" si="2"/>
        <v>19863606.969999999</v>
      </c>
      <c r="E16" s="28">
        <f t="shared" si="2"/>
        <v>24116152.330000002</v>
      </c>
      <c r="F16" s="28">
        <f t="shared" si="2"/>
        <v>20759713.939999998</v>
      </c>
      <c r="G16" s="28">
        <f t="shared" si="2"/>
        <v>26070723.380000003</v>
      </c>
      <c r="H16" s="28">
        <f t="shared" si="2"/>
        <v>28910552.789999999</v>
      </c>
      <c r="I16" s="28">
        <f t="shared" ref="I16" si="3">+I17+I18+I19+I20+I21+I22+I23+I24+I25</f>
        <v>35656605.57</v>
      </c>
      <c r="J16" s="28">
        <f>+B16+C16+D16+E16+F16+G16+H16+I16</f>
        <v>182339230.05999997</v>
      </c>
      <c r="K16" s="28"/>
      <c r="L16" s="28"/>
      <c r="M16" s="28"/>
      <c r="N16" s="28"/>
      <c r="O16" s="28"/>
      <c r="P16" s="28"/>
      <c r="Q16" s="28"/>
      <c r="S16" s="28"/>
      <c r="T16" s="28"/>
      <c r="U16" s="28"/>
    </row>
    <row r="17" spans="1:21" ht="15.75" customHeight="1" x14ac:dyDescent="0.25">
      <c r="A17" s="14" t="s">
        <v>8</v>
      </c>
      <c r="B17" s="27">
        <v>7137215.0099999998</v>
      </c>
      <c r="C17" s="27">
        <v>7965904.6399999997</v>
      </c>
      <c r="D17" s="27">
        <v>10408192.25</v>
      </c>
      <c r="E17" s="27">
        <v>15683384.970000001</v>
      </c>
      <c r="F17" s="27">
        <v>11199665.23</v>
      </c>
      <c r="G17" s="27">
        <v>10716429.76</v>
      </c>
      <c r="H17" s="27">
        <v>11513945.140000001</v>
      </c>
      <c r="I17" s="27">
        <v>10039226.23</v>
      </c>
      <c r="J17" s="27">
        <f>SUM(B17:I17)</f>
        <v>84663963.230000004</v>
      </c>
      <c r="K17" s="27"/>
      <c r="L17" s="27"/>
      <c r="M17" s="27"/>
      <c r="N17" s="27"/>
      <c r="O17" s="27"/>
      <c r="P17" s="27"/>
      <c r="Q17" s="27"/>
      <c r="S17" s="27"/>
      <c r="T17" s="27"/>
      <c r="U17" s="27"/>
    </row>
    <row r="18" spans="1:21" ht="30" x14ac:dyDescent="0.25">
      <c r="A18" s="14" t="s">
        <v>9</v>
      </c>
      <c r="B18" s="25">
        <v>0</v>
      </c>
      <c r="C18" s="27">
        <v>0</v>
      </c>
      <c r="D18" s="27">
        <v>543331</v>
      </c>
      <c r="E18" s="27">
        <v>0</v>
      </c>
      <c r="F18" s="27">
        <v>0</v>
      </c>
      <c r="G18" s="27">
        <v>413590</v>
      </c>
      <c r="H18" s="27">
        <v>0</v>
      </c>
      <c r="I18" s="27">
        <v>0</v>
      </c>
      <c r="J18" s="27">
        <f t="shared" ref="J18:J25" si="4">SUM(B18:I18)</f>
        <v>956921</v>
      </c>
      <c r="K18" s="27"/>
      <c r="L18" s="27"/>
      <c r="M18" s="27"/>
      <c r="N18" s="27"/>
      <c r="O18" s="27"/>
      <c r="P18" s="27"/>
      <c r="Q18" s="27"/>
      <c r="S18" s="25"/>
      <c r="T18" s="29"/>
      <c r="U18" s="27"/>
    </row>
    <row r="19" spans="1:21" x14ac:dyDescent="0.25">
      <c r="A19" s="14" t="s">
        <v>10</v>
      </c>
      <c r="B19" s="27">
        <v>4465562.3600000003</v>
      </c>
      <c r="C19" s="27">
        <v>4071564.76</v>
      </c>
      <c r="D19" s="25">
        <v>5017046.18</v>
      </c>
      <c r="E19" s="25">
        <v>4430773.04</v>
      </c>
      <c r="F19" s="25">
        <v>5566449.8200000003</v>
      </c>
      <c r="G19" s="25">
        <v>5022377.13</v>
      </c>
      <c r="H19" s="27">
        <v>4178736.44</v>
      </c>
      <c r="I19" s="27">
        <v>6736220.4500000002</v>
      </c>
      <c r="J19" s="27">
        <f t="shared" si="4"/>
        <v>39488730.18</v>
      </c>
      <c r="K19" s="27"/>
      <c r="L19" s="27"/>
      <c r="M19" s="27"/>
      <c r="N19" s="27"/>
      <c r="O19" s="27"/>
      <c r="P19" s="27"/>
      <c r="Q19" s="27"/>
      <c r="S19" s="27"/>
      <c r="T19" s="27"/>
      <c r="U19" s="27"/>
    </row>
    <row r="20" spans="1:21" ht="18" customHeight="1" x14ac:dyDescent="0.25">
      <c r="A20" s="14" t="s">
        <v>11</v>
      </c>
      <c r="B20" s="25">
        <v>0</v>
      </c>
      <c r="C20" s="27">
        <v>75000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1152916</v>
      </c>
      <c r="J20" s="27">
        <f t="shared" si="4"/>
        <v>1227916</v>
      </c>
      <c r="K20" s="27"/>
      <c r="L20" s="27"/>
      <c r="M20" s="27"/>
      <c r="N20" s="27"/>
      <c r="O20" s="27"/>
      <c r="P20" s="27"/>
      <c r="Q20" s="27"/>
      <c r="S20" s="25"/>
      <c r="T20" s="27"/>
      <c r="U20" s="27"/>
    </row>
    <row r="21" spans="1:21" x14ac:dyDescent="0.25">
      <c r="A21" s="14" t="s">
        <v>12</v>
      </c>
      <c r="B21" s="27">
        <v>433600.33</v>
      </c>
      <c r="C21" s="27">
        <v>433600.33</v>
      </c>
      <c r="D21" s="27">
        <v>426600.33</v>
      </c>
      <c r="E21" s="27">
        <v>334284.26</v>
      </c>
      <c r="F21" s="27">
        <v>433600.33</v>
      </c>
      <c r="G21" s="27">
        <v>581454.32999999996</v>
      </c>
      <c r="H21" s="27">
        <v>480219.77</v>
      </c>
      <c r="I21" s="27">
        <v>464693.33</v>
      </c>
      <c r="J21" s="27">
        <f t="shared" si="4"/>
        <v>3588053.0100000002</v>
      </c>
      <c r="K21" s="27"/>
      <c r="L21" s="27"/>
      <c r="M21" s="27"/>
      <c r="N21" s="27"/>
      <c r="O21" s="27"/>
      <c r="P21" s="27"/>
      <c r="Q21" s="27"/>
      <c r="S21" s="27"/>
      <c r="T21" s="27"/>
      <c r="U21" s="27"/>
    </row>
    <row r="22" spans="1:21" ht="19.5" customHeight="1" x14ac:dyDescent="0.25">
      <c r="A22" s="14" t="s">
        <v>13</v>
      </c>
      <c r="B22" s="25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f t="shared" si="4"/>
        <v>0</v>
      </c>
      <c r="K22" s="27"/>
      <c r="L22" s="27"/>
      <c r="M22" s="27"/>
      <c r="N22" s="27"/>
      <c r="O22" s="27"/>
      <c r="P22" s="27"/>
      <c r="Q22" s="27"/>
      <c r="S22" s="25"/>
      <c r="T22" s="27"/>
      <c r="U22" s="27"/>
    </row>
    <row r="23" spans="1:21" ht="42.75" customHeight="1" x14ac:dyDescent="0.25">
      <c r="A23" s="14" t="s">
        <v>14</v>
      </c>
      <c r="B23" s="27">
        <v>1418979.21</v>
      </c>
      <c r="C23" s="27">
        <v>144000</v>
      </c>
      <c r="D23" s="27">
        <v>2870824.07</v>
      </c>
      <c r="E23" s="27">
        <v>3288133.56</v>
      </c>
      <c r="F23" s="27">
        <v>3294380.56</v>
      </c>
      <c r="G23" s="27">
        <v>9040822.1600000001</v>
      </c>
      <c r="H23" s="27">
        <v>12599775.52</v>
      </c>
      <c r="I23" s="27">
        <v>16679296.16</v>
      </c>
      <c r="J23" s="27">
        <f t="shared" si="4"/>
        <v>49336211.240000002</v>
      </c>
      <c r="K23" s="27"/>
      <c r="L23" s="27"/>
      <c r="M23" s="27"/>
      <c r="N23" s="27"/>
      <c r="O23" s="27"/>
      <c r="P23" s="27"/>
      <c r="Q23" s="27"/>
      <c r="S23" s="25"/>
      <c r="T23" s="27"/>
      <c r="U23" s="27"/>
    </row>
    <row r="24" spans="1:21" ht="30" x14ac:dyDescent="0.25">
      <c r="A24" s="14" t="s">
        <v>15</v>
      </c>
      <c r="B24" s="27">
        <v>0</v>
      </c>
      <c r="C24" s="27">
        <v>0</v>
      </c>
      <c r="D24" s="27">
        <v>0</v>
      </c>
      <c r="E24" s="27">
        <v>379576.5</v>
      </c>
      <c r="F24" s="27">
        <v>84370</v>
      </c>
      <c r="G24" s="27">
        <v>296050</v>
      </c>
      <c r="H24" s="27">
        <v>84370</v>
      </c>
      <c r="I24" s="27">
        <v>571592</v>
      </c>
      <c r="J24" s="27">
        <f t="shared" si="4"/>
        <v>1415958.5</v>
      </c>
      <c r="K24" s="27"/>
      <c r="L24" s="27"/>
      <c r="M24" s="27"/>
      <c r="N24" s="27"/>
      <c r="O24" s="27"/>
      <c r="P24" s="27"/>
      <c r="Q24" s="27"/>
      <c r="S24" s="27"/>
      <c r="T24" s="27"/>
      <c r="U24" s="27"/>
    </row>
    <row r="25" spans="1:21" ht="20.25" customHeight="1" x14ac:dyDescent="0.25">
      <c r="A25" s="14" t="s">
        <v>40</v>
      </c>
      <c r="B25" s="25">
        <v>0</v>
      </c>
      <c r="C25" s="27">
        <v>816448.44</v>
      </c>
      <c r="D25" s="27">
        <v>597613.14</v>
      </c>
      <c r="E25" s="27">
        <v>0</v>
      </c>
      <c r="F25" s="27">
        <v>181248</v>
      </c>
      <c r="G25" s="27">
        <v>0</v>
      </c>
      <c r="H25" s="27">
        <v>53505.919999999998</v>
      </c>
      <c r="I25" s="27">
        <v>12661.4</v>
      </c>
      <c r="J25" s="27">
        <f t="shared" si="4"/>
        <v>1661476.9</v>
      </c>
      <c r="K25" s="27"/>
      <c r="L25" s="27"/>
      <c r="M25" s="27"/>
      <c r="N25" s="27"/>
      <c r="O25" s="27"/>
      <c r="P25" s="27"/>
      <c r="Q25" s="27"/>
      <c r="T25" s="27"/>
      <c r="U25" s="27"/>
    </row>
    <row r="26" spans="1:21" ht="15.75" customHeight="1" x14ac:dyDescent="0.25">
      <c r="A26" s="13" t="s">
        <v>16</v>
      </c>
      <c r="B26" s="21">
        <f t="shared" ref="B26:G26" si="5">+B27+B28+B29+B30+B31+B32+B33+B34+B35</f>
        <v>4231969.72</v>
      </c>
      <c r="C26" s="21">
        <f t="shared" si="5"/>
        <v>45105726.909999996</v>
      </c>
      <c r="D26" s="21">
        <f t="shared" si="5"/>
        <v>32613401.039999999</v>
      </c>
      <c r="E26" s="21">
        <f t="shared" si="5"/>
        <v>39568193.369999997</v>
      </c>
      <c r="F26" s="21">
        <f t="shared" si="5"/>
        <v>40976702.270000003</v>
      </c>
      <c r="G26" s="21">
        <f t="shared" si="5"/>
        <v>50710488.93</v>
      </c>
      <c r="H26" s="21">
        <f t="shared" ref="H26:I26" si="6">+H27+H28+H29+H30+H31+H32+H33+H34+H35</f>
        <v>42785448.359999999</v>
      </c>
      <c r="I26" s="21">
        <f t="shared" si="6"/>
        <v>32420161.890000001</v>
      </c>
      <c r="J26" s="28">
        <f>+B26+C26+D26+E26+F26+G26+H26+I26</f>
        <v>288412092.49000001</v>
      </c>
      <c r="K26" s="28"/>
      <c r="L26" s="28"/>
      <c r="M26" s="28"/>
      <c r="N26" s="28"/>
      <c r="O26" s="28"/>
      <c r="P26" s="28"/>
      <c r="Q26" s="28"/>
      <c r="S26" s="28"/>
      <c r="T26" s="28"/>
      <c r="U26" s="28"/>
    </row>
    <row r="27" spans="1:21" ht="23.25" customHeight="1" x14ac:dyDescent="0.25">
      <c r="A27" s="14" t="s">
        <v>17</v>
      </c>
      <c r="B27" s="27">
        <v>279378.14</v>
      </c>
      <c r="C27" s="27">
        <v>21928392.690000001</v>
      </c>
      <c r="D27" s="27">
        <v>11267661.060000001</v>
      </c>
      <c r="E27" s="27">
        <v>11825867.82</v>
      </c>
      <c r="F27" s="27">
        <v>11890105.970000001</v>
      </c>
      <c r="G27" s="27">
        <v>16046095.93</v>
      </c>
      <c r="H27" s="27">
        <v>12705343.24</v>
      </c>
      <c r="I27" s="27">
        <v>14534354.869999999</v>
      </c>
      <c r="J27" s="27">
        <f>SUM(B27:I27)</f>
        <v>100477199.72</v>
      </c>
      <c r="K27" s="27"/>
      <c r="L27" s="27"/>
      <c r="M27" s="27"/>
      <c r="N27" s="27"/>
      <c r="O27" s="27"/>
      <c r="P27" s="27"/>
      <c r="Q27" s="27"/>
      <c r="S27" s="27"/>
      <c r="T27" s="27"/>
      <c r="U27" s="27"/>
    </row>
    <row r="28" spans="1:21" ht="18" customHeight="1" x14ac:dyDescent="0.25">
      <c r="A28" s="14" t="s">
        <v>18</v>
      </c>
      <c r="B28" s="25">
        <v>0</v>
      </c>
      <c r="C28" s="27">
        <v>380432</v>
      </c>
      <c r="D28" s="27">
        <v>36509.199999999997</v>
      </c>
      <c r="E28" s="27">
        <v>84411.48</v>
      </c>
      <c r="F28" s="27">
        <v>320592</v>
      </c>
      <c r="G28" s="27">
        <v>5858255.2800000003</v>
      </c>
      <c r="H28" s="27">
        <v>2597154.04</v>
      </c>
      <c r="I28" s="27">
        <v>488578.76</v>
      </c>
      <c r="J28" s="27">
        <f t="shared" ref="J28:J35" si="7">SUM(B28:I28)</f>
        <v>9765932.7599999998</v>
      </c>
      <c r="K28" s="27"/>
      <c r="L28" s="27"/>
      <c r="M28" s="27"/>
      <c r="N28" s="27"/>
      <c r="O28" s="27"/>
      <c r="P28" s="27"/>
      <c r="Q28" s="27"/>
      <c r="S28" s="25"/>
      <c r="T28" s="27"/>
      <c r="U28" s="27"/>
    </row>
    <row r="29" spans="1:21" ht="30" x14ac:dyDescent="0.25">
      <c r="A29" s="14" t="s">
        <v>19</v>
      </c>
      <c r="B29" s="25">
        <v>0</v>
      </c>
      <c r="C29" s="27">
        <v>115640</v>
      </c>
      <c r="D29" s="27">
        <v>828019.1</v>
      </c>
      <c r="E29" s="27">
        <v>2368779.52</v>
      </c>
      <c r="F29" s="27">
        <v>3433092.89</v>
      </c>
      <c r="G29" s="27">
        <v>452221.2</v>
      </c>
      <c r="H29" s="27">
        <v>47283.78</v>
      </c>
      <c r="I29" s="27">
        <v>390953.74</v>
      </c>
      <c r="J29" s="27">
        <f t="shared" si="7"/>
        <v>7635990.2300000004</v>
      </c>
      <c r="K29" s="27"/>
      <c r="L29" s="27"/>
      <c r="M29" s="27"/>
      <c r="N29" s="27"/>
      <c r="O29" s="27"/>
      <c r="P29" s="27"/>
      <c r="Q29" s="27"/>
      <c r="S29" s="25"/>
      <c r="T29" s="27"/>
      <c r="U29" s="27"/>
    </row>
    <row r="30" spans="1:21" ht="21" customHeight="1" x14ac:dyDescent="0.25">
      <c r="A30" s="14" t="s">
        <v>20</v>
      </c>
      <c r="B30" s="25">
        <v>0</v>
      </c>
      <c r="C30" s="27">
        <v>0</v>
      </c>
      <c r="D30" s="27">
        <v>17325.04</v>
      </c>
      <c r="E30" s="27">
        <v>4383393.8499999996</v>
      </c>
      <c r="F30" s="27">
        <v>0</v>
      </c>
      <c r="G30" s="27">
        <v>1726056.56</v>
      </c>
      <c r="H30" s="27">
        <v>169050</v>
      </c>
      <c r="I30" s="27">
        <v>0</v>
      </c>
      <c r="J30" s="27">
        <f t="shared" si="7"/>
        <v>6295825.4499999993</v>
      </c>
      <c r="K30" s="25"/>
      <c r="L30" s="25"/>
      <c r="M30" s="27"/>
      <c r="N30" s="27"/>
      <c r="O30" s="27"/>
      <c r="P30" s="27"/>
      <c r="Q30" s="27"/>
      <c r="S30" s="25"/>
      <c r="T30" s="27"/>
      <c r="U30" s="27"/>
    </row>
    <row r="31" spans="1:21" ht="30" x14ac:dyDescent="0.25">
      <c r="A31" s="14" t="s">
        <v>21</v>
      </c>
      <c r="B31" s="25">
        <v>0</v>
      </c>
      <c r="C31" s="27">
        <v>77282.83</v>
      </c>
      <c r="D31" s="27">
        <v>362666.19</v>
      </c>
      <c r="E31" s="27">
        <v>304092.53999999998</v>
      </c>
      <c r="F31" s="27">
        <v>648525.89</v>
      </c>
      <c r="G31" s="27">
        <v>318171.51</v>
      </c>
      <c r="H31" s="27">
        <v>926422.2</v>
      </c>
      <c r="I31" s="27">
        <v>282674.95</v>
      </c>
      <c r="J31" s="27">
        <f t="shared" si="7"/>
        <v>2919836.1100000003</v>
      </c>
      <c r="K31" s="27"/>
      <c r="L31" s="27"/>
      <c r="M31" s="27"/>
      <c r="N31" s="27"/>
      <c r="O31" s="27"/>
      <c r="P31" s="27"/>
      <c r="Q31" s="27"/>
      <c r="S31" s="25"/>
      <c r="T31" s="27"/>
      <c r="U31" s="27"/>
    </row>
    <row r="32" spans="1:21" ht="30" x14ac:dyDescent="0.25">
      <c r="A32" s="14" t="s">
        <v>22</v>
      </c>
      <c r="B32" s="25">
        <v>0</v>
      </c>
      <c r="C32" s="27">
        <v>137920.51999999999</v>
      </c>
      <c r="D32" s="22">
        <v>347481.51</v>
      </c>
      <c r="E32" s="22">
        <v>655251.91</v>
      </c>
      <c r="F32" s="22">
        <v>200083.99</v>
      </c>
      <c r="G32" s="22">
        <v>1204521.26</v>
      </c>
      <c r="H32" s="27">
        <v>120001.41</v>
      </c>
      <c r="I32" s="27">
        <v>115518.21</v>
      </c>
      <c r="J32" s="27">
        <f t="shared" si="7"/>
        <v>2780778.81</v>
      </c>
      <c r="K32" s="27"/>
      <c r="L32" s="27"/>
      <c r="M32" s="27"/>
      <c r="N32" s="27"/>
      <c r="O32" s="27"/>
      <c r="P32" s="27"/>
      <c r="Q32" s="27"/>
      <c r="S32" s="25"/>
      <c r="T32" s="27"/>
      <c r="U32" s="27"/>
    </row>
    <row r="33" spans="1:21" ht="30" x14ac:dyDescent="0.25">
      <c r="A33" s="14" t="s">
        <v>23</v>
      </c>
      <c r="B33" s="27">
        <v>3952591.58</v>
      </c>
      <c r="C33" s="27">
        <v>21865139.260000002</v>
      </c>
      <c r="D33" s="27">
        <v>16710708.57</v>
      </c>
      <c r="E33" s="27">
        <v>17386958.850000001</v>
      </c>
      <c r="F33" s="27">
        <v>17929815.329999998</v>
      </c>
      <c r="G33" s="27">
        <v>16895929.969999999</v>
      </c>
      <c r="H33" s="27">
        <v>16907033.52</v>
      </c>
      <c r="I33" s="27">
        <v>14477969.880000001</v>
      </c>
      <c r="J33" s="27">
        <f t="shared" si="7"/>
        <v>126126146.95999999</v>
      </c>
      <c r="K33" s="27"/>
      <c r="L33" s="27"/>
      <c r="M33" s="27"/>
      <c r="N33" s="27"/>
      <c r="O33" s="27"/>
      <c r="P33" s="27"/>
      <c r="Q33" s="27"/>
      <c r="S33" s="27"/>
      <c r="T33" s="27"/>
      <c r="U33" s="27"/>
    </row>
    <row r="34" spans="1:21" ht="30" x14ac:dyDescent="0.25">
      <c r="A34" s="14" t="s">
        <v>41</v>
      </c>
      <c r="B34" s="25">
        <v>0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f t="shared" si="7"/>
        <v>0</v>
      </c>
      <c r="K34" s="27"/>
      <c r="L34" s="27"/>
      <c r="M34" s="27"/>
      <c r="N34" s="27"/>
      <c r="O34" s="27"/>
      <c r="P34" s="27"/>
      <c r="Q34" s="27"/>
      <c r="S34" s="25"/>
      <c r="T34" s="27"/>
      <c r="U34" s="27"/>
    </row>
    <row r="35" spans="1:21" ht="21" customHeight="1" x14ac:dyDescent="0.25">
      <c r="A35" s="14" t="s">
        <v>24</v>
      </c>
      <c r="B35" s="25">
        <v>0</v>
      </c>
      <c r="C35" s="27">
        <v>600919.61</v>
      </c>
      <c r="D35" s="27">
        <v>3043030.37</v>
      </c>
      <c r="E35" s="27">
        <v>2559437.4</v>
      </c>
      <c r="F35" s="27">
        <v>6554486.2000000002</v>
      </c>
      <c r="G35" s="27">
        <v>8209237.2199999997</v>
      </c>
      <c r="H35" s="27">
        <v>9313160.1699999999</v>
      </c>
      <c r="I35" s="27">
        <v>2130111.48</v>
      </c>
      <c r="J35" s="27">
        <f t="shared" si="7"/>
        <v>32410382.449999999</v>
      </c>
      <c r="K35" s="27"/>
      <c r="L35" s="27"/>
      <c r="M35" s="27"/>
      <c r="N35" s="27"/>
      <c r="O35" s="27"/>
      <c r="P35" s="27"/>
      <c r="Q35" s="27"/>
      <c r="S35" s="25"/>
      <c r="T35" s="27"/>
      <c r="U35" s="27"/>
    </row>
    <row r="36" spans="1:21" ht="24" customHeight="1" x14ac:dyDescent="0.25">
      <c r="A36" s="13" t="s">
        <v>25</v>
      </c>
      <c r="B36" s="28">
        <f>+B37+B38+B39+B40+B41+B42+B43+B44+B4</f>
        <v>497259968.81</v>
      </c>
      <c r="C36" s="28">
        <f>+C37+C38+C39+C40+C41+C42+C43+C44+C4</f>
        <v>495577975.92000002</v>
      </c>
      <c r="D36" s="28">
        <f>+D37+D38+D39+D40+D41+D42+D43+D44+D4</f>
        <v>507947478.25999999</v>
      </c>
      <c r="E36" s="28">
        <f>+E37+E38+E39+E40+E41+E42+E43+E44+E4</f>
        <v>558426732.46000004</v>
      </c>
      <c r="F36" s="28">
        <f>+F37+F38+F39+F40+F41+F42+F43+F44</f>
        <v>531583546.42000002</v>
      </c>
      <c r="G36" s="28">
        <f>+G37+G38+G39+G40+G41+G42+G43+G44</f>
        <v>535228307.85000002</v>
      </c>
      <c r="H36" s="28">
        <f>+H37+H38+H39+H40+H41+H42+H43+H44+H4</f>
        <v>543372614.95000005</v>
      </c>
      <c r="I36" s="28">
        <f>+I37+I38+I39+I40+I41+I42+I43+I44+I4</f>
        <v>536509501.89999998</v>
      </c>
      <c r="J36" s="28">
        <f>+B36+C36+D36+E36+F36+G36+H36+I36</f>
        <v>4205906126.5700002</v>
      </c>
      <c r="K36" s="28"/>
      <c r="L36" s="28"/>
      <c r="M36" s="28"/>
      <c r="N36" s="28"/>
      <c r="O36" s="28"/>
      <c r="P36" s="28"/>
      <c r="Q36" s="28"/>
      <c r="S36" s="28"/>
      <c r="T36" s="30"/>
      <c r="U36" s="28"/>
    </row>
    <row r="37" spans="1:21" ht="30" x14ac:dyDescent="0.25">
      <c r="A37" s="14" t="s">
        <v>26</v>
      </c>
      <c r="B37" s="27">
        <v>489759968.81</v>
      </c>
      <c r="C37" s="27">
        <v>493753316.29000002</v>
      </c>
      <c r="D37" s="27">
        <v>506573149.77999997</v>
      </c>
      <c r="E37" s="27">
        <v>549936016.46000004</v>
      </c>
      <c r="F37" s="27">
        <v>530923734.42000002</v>
      </c>
      <c r="G37" s="27">
        <v>534568495.85000002</v>
      </c>
      <c r="H37" s="27">
        <v>534693276.05000001</v>
      </c>
      <c r="I37" s="27">
        <v>535849689.89999998</v>
      </c>
      <c r="J37" s="27">
        <f>SUM(B37:I37)</f>
        <v>4176057647.5600004</v>
      </c>
      <c r="K37" s="27"/>
      <c r="L37" s="27"/>
      <c r="M37" s="27"/>
      <c r="N37" s="27"/>
      <c r="O37" s="27"/>
      <c r="P37" s="27"/>
      <c r="Q37" s="27"/>
      <c r="S37" s="27"/>
      <c r="T37" s="27"/>
      <c r="U37" s="27"/>
    </row>
    <row r="38" spans="1:21" ht="30" x14ac:dyDescent="0.25">
      <c r="A38" s="14" t="s">
        <v>42</v>
      </c>
      <c r="B38" s="25">
        <v>0</v>
      </c>
      <c r="C38" s="27">
        <v>0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f t="shared" ref="J38:J44" si="8">SUM(B38:I38)</f>
        <v>0</v>
      </c>
      <c r="K38" s="25"/>
      <c r="L38" s="25"/>
      <c r="M38" s="25"/>
      <c r="N38" s="25"/>
      <c r="O38" s="25"/>
      <c r="P38" s="25"/>
      <c r="Q38" s="25"/>
      <c r="S38" s="25"/>
      <c r="T38" s="27"/>
      <c r="U38" s="27"/>
    </row>
    <row r="39" spans="1:21" ht="30" x14ac:dyDescent="0.25">
      <c r="A39" s="14" t="s">
        <v>43</v>
      </c>
      <c r="B39" s="25">
        <v>0</v>
      </c>
      <c r="C39" s="27">
        <v>0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27">
        <f t="shared" si="8"/>
        <v>0</v>
      </c>
      <c r="K39" s="25"/>
      <c r="L39" s="25"/>
      <c r="M39" s="25"/>
      <c r="N39" s="25"/>
      <c r="O39" s="25"/>
      <c r="P39" s="25"/>
      <c r="Q39" s="25"/>
      <c r="S39" s="25"/>
      <c r="T39" s="27"/>
      <c r="U39" s="27"/>
    </row>
    <row r="40" spans="1:21" ht="30" x14ac:dyDescent="0.25">
      <c r="A40" s="14" t="s">
        <v>44</v>
      </c>
      <c r="B40" s="25">
        <v>0</v>
      </c>
      <c r="C40" s="27">
        <v>0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  <c r="J40" s="27">
        <f t="shared" si="8"/>
        <v>0</v>
      </c>
      <c r="K40" s="25"/>
      <c r="L40" s="25"/>
      <c r="M40" s="25"/>
      <c r="N40" s="25"/>
      <c r="O40" s="25"/>
      <c r="P40" s="25"/>
      <c r="Q40" s="25"/>
      <c r="S40" s="25"/>
      <c r="T40" s="27"/>
      <c r="U40" s="27"/>
    </row>
    <row r="41" spans="1:21" ht="30" x14ac:dyDescent="0.25">
      <c r="A41" s="14" t="s">
        <v>45</v>
      </c>
      <c r="B41" s="25">
        <v>0</v>
      </c>
      <c r="C41" s="27">
        <v>0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  <c r="J41" s="27">
        <f t="shared" si="8"/>
        <v>0</v>
      </c>
      <c r="K41" s="25"/>
      <c r="L41" s="25"/>
      <c r="M41" s="25"/>
      <c r="N41" s="25"/>
      <c r="O41" s="25"/>
      <c r="P41" s="25"/>
      <c r="Q41" s="25"/>
      <c r="S41" s="25"/>
      <c r="T41" s="27"/>
      <c r="U41" s="27"/>
    </row>
    <row r="42" spans="1:21" ht="19.5" customHeight="1" x14ac:dyDescent="0.25">
      <c r="A42" s="14" t="s">
        <v>86</v>
      </c>
      <c r="B42" s="25">
        <v>0</v>
      </c>
      <c r="C42" s="27">
        <v>0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  <c r="J42" s="27">
        <f t="shared" si="8"/>
        <v>0</v>
      </c>
      <c r="K42" s="25"/>
      <c r="L42" s="25"/>
      <c r="M42" s="25"/>
      <c r="N42" s="25"/>
      <c r="O42" s="25"/>
      <c r="P42" s="25"/>
      <c r="Q42" s="25"/>
      <c r="S42" s="25"/>
      <c r="T42" s="27"/>
      <c r="U42" s="27"/>
    </row>
    <row r="43" spans="1:21" ht="30" x14ac:dyDescent="0.25">
      <c r="A43" s="14" t="s">
        <v>27</v>
      </c>
      <c r="B43" s="25">
        <v>0</v>
      </c>
      <c r="C43" s="27">
        <v>505033.63</v>
      </c>
      <c r="D43" s="27">
        <v>714515.48</v>
      </c>
      <c r="E43" s="27">
        <v>330903</v>
      </c>
      <c r="F43" s="27">
        <v>0</v>
      </c>
      <c r="G43" s="27">
        <v>0</v>
      </c>
      <c r="H43" s="27">
        <v>519526.9</v>
      </c>
      <c r="I43" s="27">
        <v>0</v>
      </c>
      <c r="J43" s="27">
        <f t="shared" si="8"/>
        <v>2069979.0099999998</v>
      </c>
      <c r="K43" s="25"/>
      <c r="L43" s="27"/>
      <c r="M43" s="25"/>
      <c r="N43" s="25"/>
      <c r="O43" s="25"/>
      <c r="P43" s="22"/>
      <c r="Q43" s="25"/>
      <c r="S43" s="25"/>
      <c r="T43" s="27"/>
      <c r="U43" s="27"/>
    </row>
    <row r="44" spans="1:21" ht="30" x14ac:dyDescent="0.25">
      <c r="A44" s="14" t="s">
        <v>46</v>
      </c>
      <c r="B44" s="25">
        <v>7500000</v>
      </c>
      <c r="C44" s="27">
        <v>1319626</v>
      </c>
      <c r="D44" s="27">
        <v>659813</v>
      </c>
      <c r="E44" s="27">
        <v>8159813</v>
      </c>
      <c r="F44" s="27">
        <v>659812</v>
      </c>
      <c r="G44" s="27">
        <v>659812</v>
      </c>
      <c r="H44" s="27">
        <v>8159812</v>
      </c>
      <c r="I44" s="27">
        <v>659812</v>
      </c>
      <c r="J44" s="27">
        <f t="shared" si="8"/>
        <v>27778500</v>
      </c>
      <c r="K44" s="27"/>
      <c r="L44" s="27"/>
      <c r="M44" s="27"/>
      <c r="N44" s="27"/>
      <c r="O44" s="1"/>
      <c r="P44" s="1"/>
      <c r="Q44" s="25"/>
      <c r="S44" s="1"/>
      <c r="T44" s="27"/>
      <c r="U44" s="27"/>
    </row>
    <row r="45" spans="1:21" x14ac:dyDescent="0.25">
      <c r="A45" s="13" t="s">
        <v>47</v>
      </c>
      <c r="B45" s="8">
        <v>0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f>+C45+B45+D45+E45+F45+G45+H45</f>
        <v>0</v>
      </c>
      <c r="K45" s="8"/>
      <c r="L45" s="4"/>
      <c r="M45" s="8"/>
      <c r="N45" s="8"/>
      <c r="O45" s="8"/>
      <c r="P45" s="8"/>
      <c r="Q45" s="8"/>
      <c r="S45" s="25"/>
      <c r="T45" s="25"/>
    </row>
    <row r="46" spans="1:21" ht="30" x14ac:dyDescent="0.25">
      <c r="A46" s="14" t="s">
        <v>48</v>
      </c>
      <c r="B46" s="25">
        <v>0</v>
      </c>
      <c r="C46" s="27">
        <v>0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f>SUM(B46:H46)</f>
        <v>0</v>
      </c>
      <c r="K46" s="5"/>
      <c r="L46" s="5"/>
      <c r="M46" s="5"/>
      <c r="N46" s="25"/>
      <c r="O46" s="25"/>
      <c r="P46" s="25"/>
      <c r="Q46" s="25"/>
      <c r="S46" s="25"/>
      <c r="T46" s="25"/>
      <c r="U46" s="25"/>
    </row>
    <row r="47" spans="1:21" ht="30" x14ac:dyDescent="0.25">
      <c r="A47" s="14" t="s">
        <v>49</v>
      </c>
      <c r="B47" s="25">
        <v>0</v>
      </c>
      <c r="C47" s="27">
        <v>0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f t="shared" ref="J47:J52" si="9">SUM(B47:H47)</f>
        <v>0</v>
      </c>
      <c r="K47" s="5"/>
      <c r="L47" s="5"/>
      <c r="M47" s="5"/>
      <c r="N47" s="25"/>
      <c r="O47" s="25"/>
      <c r="P47" s="25"/>
      <c r="Q47" s="25"/>
      <c r="S47" s="25"/>
      <c r="T47" s="25"/>
      <c r="U47" s="25"/>
    </row>
    <row r="48" spans="1:21" ht="30" x14ac:dyDescent="0.25">
      <c r="A48" s="14" t="s">
        <v>50</v>
      </c>
      <c r="B48" s="25">
        <v>0</v>
      </c>
      <c r="C48" s="27">
        <v>0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27">
        <f t="shared" si="9"/>
        <v>0</v>
      </c>
      <c r="K48" s="5"/>
      <c r="L48" s="5"/>
      <c r="M48" s="5"/>
      <c r="N48" s="25"/>
      <c r="O48" s="25"/>
      <c r="P48" s="25"/>
      <c r="Q48" s="25"/>
      <c r="S48" s="25"/>
      <c r="T48" s="25"/>
      <c r="U48" s="25"/>
    </row>
    <row r="49" spans="1:21" ht="30" x14ac:dyDescent="0.25">
      <c r="A49" s="14" t="s">
        <v>51</v>
      </c>
      <c r="B49" s="25">
        <v>0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  <c r="J49" s="27">
        <f t="shared" si="9"/>
        <v>0</v>
      </c>
      <c r="K49" s="5"/>
      <c r="L49" s="5"/>
      <c r="M49" s="5"/>
      <c r="N49" s="25"/>
      <c r="O49" s="25"/>
      <c r="P49" s="25"/>
      <c r="Q49" s="25"/>
      <c r="S49" s="25"/>
      <c r="T49" s="25"/>
      <c r="U49" s="25"/>
    </row>
    <row r="50" spans="1:21" ht="30" x14ac:dyDescent="0.25">
      <c r="A50" s="14" t="s">
        <v>52</v>
      </c>
      <c r="B50" s="25">
        <v>0</v>
      </c>
      <c r="C50" s="27">
        <v>0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  <c r="J50" s="27">
        <f t="shared" si="9"/>
        <v>0</v>
      </c>
      <c r="K50" s="5"/>
      <c r="L50" s="5"/>
      <c r="M50" s="5"/>
      <c r="N50" s="25"/>
      <c r="O50" s="25"/>
      <c r="P50" s="25"/>
      <c r="Q50" s="25"/>
      <c r="S50" s="25"/>
      <c r="T50" s="25"/>
      <c r="U50" s="25"/>
    </row>
    <row r="51" spans="1:21" ht="30" x14ac:dyDescent="0.25">
      <c r="A51" s="14" t="s">
        <v>53</v>
      </c>
      <c r="B51" s="25">
        <v>0</v>
      </c>
      <c r="C51" s="27">
        <v>0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  <c r="J51" s="27">
        <f t="shared" si="9"/>
        <v>0</v>
      </c>
      <c r="K51" s="5"/>
      <c r="L51" s="5"/>
      <c r="M51" s="5"/>
      <c r="N51" s="25"/>
      <c r="O51" s="25"/>
      <c r="P51" s="25"/>
      <c r="Q51" s="25"/>
      <c r="S51" s="25"/>
      <c r="T51" s="25"/>
      <c r="U51" s="25"/>
    </row>
    <row r="52" spans="1:21" ht="30" x14ac:dyDescent="0.25">
      <c r="A52" s="14" t="s">
        <v>54</v>
      </c>
      <c r="B52" s="25">
        <v>0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f t="shared" si="9"/>
        <v>0</v>
      </c>
      <c r="K52" s="5"/>
      <c r="L52" s="5"/>
      <c r="M52" s="5"/>
      <c r="N52" s="25"/>
      <c r="O52" s="25"/>
      <c r="P52" s="25"/>
      <c r="Q52" s="25"/>
      <c r="S52" s="25"/>
      <c r="T52" s="25"/>
      <c r="U52" s="25"/>
    </row>
    <row r="53" spans="1:21" ht="19.5" customHeight="1" x14ac:dyDescent="0.25">
      <c r="A53" s="13" t="s">
        <v>28</v>
      </c>
      <c r="B53" s="8">
        <v>0</v>
      </c>
      <c r="C53" s="8">
        <f t="shared" ref="C53:I53" si="10">+C54+C55+C56+C57+C58+C59+C60+C61+C62+C63+C64</f>
        <v>3983327.3200000003</v>
      </c>
      <c r="D53" s="8">
        <f t="shared" si="10"/>
        <v>4379540.59</v>
      </c>
      <c r="E53" s="8">
        <f t="shared" si="10"/>
        <v>3839174.13</v>
      </c>
      <c r="F53" s="8">
        <f t="shared" si="10"/>
        <v>12447915.899999999</v>
      </c>
      <c r="G53" s="8">
        <f t="shared" si="10"/>
        <v>29819981.57</v>
      </c>
      <c r="H53" s="8">
        <f t="shared" si="10"/>
        <v>12875985.41</v>
      </c>
      <c r="I53" s="8">
        <f t="shared" si="10"/>
        <v>18116747.349999998</v>
      </c>
      <c r="J53" s="8">
        <f>+C53+B53+D53+E53+F53+G53+H53+I53</f>
        <v>85462672.269999996</v>
      </c>
      <c r="K53" s="21"/>
      <c r="L53" s="21"/>
      <c r="M53" s="21"/>
      <c r="N53" s="21"/>
      <c r="O53" s="21"/>
      <c r="P53" s="21"/>
      <c r="Q53" s="21"/>
      <c r="S53" s="28"/>
      <c r="T53" s="28"/>
      <c r="U53" s="28"/>
    </row>
    <row r="54" spans="1:21" ht="19.5" customHeight="1" x14ac:dyDescent="0.25">
      <c r="A54" s="14" t="s">
        <v>29</v>
      </c>
      <c r="B54" s="25">
        <v>0</v>
      </c>
      <c r="C54" s="27">
        <v>712889.76</v>
      </c>
      <c r="D54" s="27">
        <v>3215322.67</v>
      </c>
      <c r="E54" s="27">
        <v>2955802.53</v>
      </c>
      <c r="F54" s="27">
        <v>6780979.3399999999</v>
      </c>
      <c r="G54" s="27">
        <v>5342421.58</v>
      </c>
      <c r="H54" s="27">
        <v>6276818.8799999999</v>
      </c>
      <c r="I54" s="27">
        <v>1556313.8</v>
      </c>
      <c r="J54" s="27">
        <f>SUM(B54:I54)</f>
        <v>26840548.559999999</v>
      </c>
      <c r="K54" s="27"/>
      <c r="L54" s="27"/>
      <c r="M54" s="27"/>
      <c r="N54" s="27"/>
      <c r="O54" s="27"/>
      <c r="P54" s="27"/>
      <c r="Q54" s="27"/>
      <c r="S54" s="27"/>
      <c r="T54" s="27"/>
      <c r="U54" s="27"/>
    </row>
    <row r="55" spans="1:21" ht="30" x14ac:dyDescent="0.25">
      <c r="A55" s="14" t="s">
        <v>30</v>
      </c>
      <c r="B55" s="25">
        <v>0</v>
      </c>
      <c r="C55" s="27">
        <v>300059.84000000003</v>
      </c>
      <c r="D55" s="27">
        <v>71145.740000000005</v>
      </c>
      <c r="E55" s="27">
        <v>144958.28</v>
      </c>
      <c r="F55" s="27">
        <v>717465.48</v>
      </c>
      <c r="G55" s="27">
        <v>1460981.6</v>
      </c>
      <c r="H55" s="27">
        <v>1154158</v>
      </c>
      <c r="I55" s="27">
        <v>97692.2</v>
      </c>
      <c r="J55" s="27">
        <f t="shared" ref="J55:J64" si="11">SUM(B55:I55)</f>
        <v>3946461.14</v>
      </c>
      <c r="K55" s="25"/>
      <c r="L55" s="27"/>
      <c r="M55" s="27"/>
      <c r="N55" s="27"/>
      <c r="O55" s="9"/>
      <c r="P55" s="22"/>
      <c r="Q55" s="22"/>
      <c r="S55" s="25"/>
      <c r="T55" s="25"/>
      <c r="U55" s="27"/>
    </row>
    <row r="56" spans="1:21" ht="30" x14ac:dyDescent="0.25">
      <c r="A56" s="14" t="s">
        <v>31</v>
      </c>
      <c r="B56" s="25">
        <v>0</v>
      </c>
      <c r="C56" s="27">
        <v>0</v>
      </c>
      <c r="D56" s="27">
        <v>270810</v>
      </c>
      <c r="E56" s="27">
        <v>0</v>
      </c>
      <c r="F56" s="27">
        <v>89982.080000000002</v>
      </c>
      <c r="G56" s="27">
        <v>4861407.25</v>
      </c>
      <c r="H56" s="27">
        <v>642964.57999999996</v>
      </c>
      <c r="I56" s="27">
        <v>595622.69999999995</v>
      </c>
      <c r="J56" s="27">
        <f t="shared" si="11"/>
        <v>6460786.6100000003</v>
      </c>
      <c r="K56" s="27"/>
      <c r="L56" s="25"/>
      <c r="M56" s="25"/>
      <c r="N56" s="25"/>
      <c r="O56" s="25"/>
      <c r="P56" s="25"/>
      <c r="Q56" s="25"/>
      <c r="S56" s="25"/>
      <c r="T56" s="25"/>
    </row>
    <row r="57" spans="1:21" ht="30" x14ac:dyDescent="0.25">
      <c r="A57" s="14" t="s">
        <v>32</v>
      </c>
      <c r="B57" s="25">
        <v>0</v>
      </c>
      <c r="C57" s="27">
        <v>0</v>
      </c>
      <c r="D57" s="27">
        <v>554600</v>
      </c>
      <c r="E57" s="27">
        <v>461302.12</v>
      </c>
      <c r="F57" s="27">
        <v>0</v>
      </c>
      <c r="G57" s="27">
        <v>14203500</v>
      </c>
      <c r="H57" s="27">
        <v>0</v>
      </c>
      <c r="I57" s="27">
        <v>2639152</v>
      </c>
      <c r="J57" s="27">
        <f t="shared" si="11"/>
        <v>17858554.119999997</v>
      </c>
      <c r="K57" s="25"/>
      <c r="L57" s="25"/>
      <c r="M57" s="25"/>
      <c r="N57" s="27"/>
      <c r="O57" s="25"/>
      <c r="P57" s="25"/>
      <c r="Q57" s="25"/>
      <c r="S57" s="25"/>
      <c r="T57" s="25"/>
      <c r="U57" s="27"/>
    </row>
    <row r="58" spans="1:21" ht="32.25" customHeight="1" x14ac:dyDescent="0.25">
      <c r="A58" s="14" t="s">
        <v>33</v>
      </c>
      <c r="B58" s="25">
        <v>0</v>
      </c>
      <c r="C58" s="27">
        <v>2970377.72</v>
      </c>
      <c r="D58" s="27">
        <v>189929.68</v>
      </c>
      <c r="E58" s="27">
        <v>0</v>
      </c>
      <c r="F58" s="27">
        <v>3337335</v>
      </c>
      <c r="G58" s="27">
        <v>910929.14</v>
      </c>
      <c r="H58" s="27">
        <v>1549970.95</v>
      </c>
      <c r="I58" s="27">
        <v>6042318.9299999997</v>
      </c>
      <c r="J58" s="27">
        <f t="shared" si="11"/>
        <v>15000861.42</v>
      </c>
      <c r="K58" s="25"/>
      <c r="L58" s="27"/>
      <c r="M58" s="27"/>
      <c r="N58" s="27"/>
      <c r="O58" s="27"/>
      <c r="P58" s="27"/>
      <c r="Q58" s="27"/>
      <c r="S58" s="25"/>
      <c r="T58" s="25"/>
      <c r="U58" s="27"/>
    </row>
    <row r="59" spans="1:21" ht="21" customHeight="1" x14ac:dyDescent="0.25">
      <c r="A59" s="14" t="s">
        <v>55</v>
      </c>
      <c r="B59" s="25">
        <v>0</v>
      </c>
      <c r="C59" s="27">
        <v>0</v>
      </c>
      <c r="D59" s="27">
        <v>11463.7</v>
      </c>
      <c r="E59" s="27">
        <v>0</v>
      </c>
      <c r="F59" s="27">
        <v>183065.2</v>
      </c>
      <c r="G59" s="27">
        <v>39648</v>
      </c>
      <c r="H59" s="27">
        <v>83190</v>
      </c>
      <c r="I59" s="27">
        <v>0</v>
      </c>
      <c r="J59" s="27">
        <f t="shared" si="11"/>
        <v>317366.90000000002</v>
      </c>
      <c r="K59" s="25"/>
      <c r="L59" s="25"/>
      <c r="M59" s="25"/>
      <c r="N59" s="25"/>
      <c r="O59" s="25"/>
      <c r="P59" s="25"/>
      <c r="Q59" s="25"/>
      <c r="S59" s="25"/>
      <c r="T59" s="27"/>
      <c r="U59" s="27"/>
    </row>
    <row r="60" spans="1:21" ht="16.5" customHeight="1" x14ac:dyDescent="0.25">
      <c r="A60" s="14" t="s">
        <v>56</v>
      </c>
      <c r="B60" s="25">
        <v>0</v>
      </c>
      <c r="C60" s="27">
        <v>0</v>
      </c>
      <c r="D60" s="27">
        <v>0</v>
      </c>
      <c r="E60" s="27">
        <v>0</v>
      </c>
      <c r="F60" s="27">
        <v>0</v>
      </c>
      <c r="G60" s="27">
        <v>0</v>
      </c>
      <c r="H60" s="27">
        <v>0</v>
      </c>
      <c r="I60" s="27">
        <v>0</v>
      </c>
      <c r="J60" s="27">
        <f t="shared" si="11"/>
        <v>0</v>
      </c>
      <c r="K60" s="25"/>
      <c r="L60" s="25"/>
      <c r="M60" s="25"/>
      <c r="N60" s="25"/>
      <c r="O60" s="25"/>
      <c r="P60" s="25"/>
      <c r="Q60" s="25"/>
      <c r="S60" s="25"/>
      <c r="T60" s="25"/>
    </row>
    <row r="61" spans="1:21" ht="17.25" customHeight="1" x14ac:dyDescent="0.25">
      <c r="A61" s="14" t="s">
        <v>34</v>
      </c>
      <c r="B61" s="25">
        <v>0</v>
      </c>
      <c r="C61" s="27">
        <v>0</v>
      </c>
      <c r="D61" s="27">
        <v>0</v>
      </c>
      <c r="E61" s="27">
        <v>0</v>
      </c>
      <c r="F61" s="27">
        <v>1055602.02</v>
      </c>
      <c r="G61" s="27">
        <v>3001094</v>
      </c>
      <c r="H61" s="27">
        <v>3090000</v>
      </c>
      <c r="I61" s="27">
        <v>6427106</v>
      </c>
      <c r="J61" s="27">
        <f t="shared" si="11"/>
        <v>13573802.02</v>
      </c>
      <c r="K61" s="25"/>
      <c r="L61" s="25"/>
      <c r="M61" s="25"/>
      <c r="N61" s="25"/>
      <c r="O61" s="25"/>
      <c r="P61" s="25"/>
      <c r="Q61" s="25"/>
      <c r="S61" s="25"/>
      <c r="T61" s="25"/>
      <c r="U61" s="27"/>
    </row>
    <row r="62" spans="1:21" ht="17.25" customHeight="1" x14ac:dyDescent="0.25">
      <c r="A62" s="14" t="s">
        <v>87</v>
      </c>
      <c r="B62" s="25">
        <v>0</v>
      </c>
      <c r="C62" s="27">
        <v>0</v>
      </c>
      <c r="D62" s="27">
        <v>66268.800000000003</v>
      </c>
      <c r="E62" s="27">
        <v>277111.2</v>
      </c>
      <c r="F62" s="27">
        <v>283486.78000000003</v>
      </c>
      <c r="G62" s="27">
        <v>0</v>
      </c>
      <c r="H62" s="27">
        <v>78883</v>
      </c>
      <c r="I62" s="27">
        <v>758541.72</v>
      </c>
      <c r="J62" s="27">
        <f t="shared" si="11"/>
        <v>1464291.5</v>
      </c>
      <c r="K62" s="25"/>
      <c r="L62" s="25"/>
      <c r="M62" s="25"/>
      <c r="N62" s="25"/>
      <c r="O62" s="25"/>
      <c r="P62" s="25"/>
      <c r="Q62" s="25"/>
      <c r="S62" s="25"/>
      <c r="T62" s="25"/>
      <c r="U62" s="25"/>
    </row>
    <row r="63" spans="1:21" x14ac:dyDescent="0.25">
      <c r="A63" s="14" t="s">
        <v>88</v>
      </c>
      <c r="B63" s="25">
        <v>0</v>
      </c>
      <c r="C63" s="27">
        <v>0</v>
      </c>
      <c r="D63" s="27">
        <v>0</v>
      </c>
      <c r="E63" s="27">
        <v>0</v>
      </c>
      <c r="F63" s="27">
        <v>0</v>
      </c>
      <c r="G63" s="27">
        <v>0</v>
      </c>
      <c r="H63" s="27">
        <v>0</v>
      </c>
      <c r="I63" s="27">
        <v>0</v>
      </c>
      <c r="J63" s="27">
        <f t="shared" si="11"/>
        <v>0</v>
      </c>
      <c r="K63" s="25"/>
      <c r="L63" s="25"/>
      <c r="M63" s="25"/>
      <c r="N63" s="25"/>
      <c r="O63" s="25"/>
      <c r="P63" s="25"/>
      <c r="Q63" s="25"/>
      <c r="S63" s="25"/>
      <c r="T63" s="25"/>
      <c r="U63" s="25"/>
    </row>
    <row r="64" spans="1:21" ht="16.5" customHeight="1" x14ac:dyDescent="0.25">
      <c r="A64" s="14" t="s">
        <v>89</v>
      </c>
      <c r="B64" s="25">
        <v>0</v>
      </c>
      <c r="C64" s="27">
        <v>0</v>
      </c>
      <c r="D64" s="27">
        <v>0</v>
      </c>
      <c r="E64" s="27">
        <v>0</v>
      </c>
      <c r="F64" s="27">
        <v>0</v>
      </c>
      <c r="G64" s="27">
        <v>0</v>
      </c>
      <c r="H64" s="27">
        <v>0</v>
      </c>
      <c r="I64" s="27">
        <v>0</v>
      </c>
      <c r="J64" s="27">
        <f t="shared" si="11"/>
        <v>0</v>
      </c>
      <c r="K64" s="25"/>
      <c r="L64" s="25"/>
      <c r="M64" s="25"/>
      <c r="N64" s="25"/>
      <c r="O64" s="25"/>
      <c r="P64" s="25"/>
      <c r="Q64" s="25"/>
      <c r="S64" s="25"/>
      <c r="T64" s="25"/>
      <c r="U64" s="25"/>
    </row>
    <row r="65" spans="1:23" ht="17.25" customHeight="1" x14ac:dyDescent="0.25">
      <c r="A65" s="13" t="s">
        <v>58</v>
      </c>
      <c r="B65" s="8">
        <v>0</v>
      </c>
      <c r="C65" s="8">
        <v>0</v>
      </c>
      <c r="D65" s="8">
        <f>+D66+D67+D69</f>
        <v>0</v>
      </c>
      <c r="E65" s="8">
        <f>+E66+E67+E69</f>
        <v>341132148.58999997</v>
      </c>
      <c r="F65" s="8">
        <f>+F66+F67+F69</f>
        <v>12672214.529999999</v>
      </c>
      <c r="G65" s="8">
        <f>+G66+G67+G69</f>
        <v>22110387.68</v>
      </c>
      <c r="H65" s="8">
        <f>+H66+H67+H69+H68</f>
        <v>0</v>
      </c>
      <c r="I65" s="8">
        <f>+I66+I67+I69+I68</f>
        <v>7407352.5599999996</v>
      </c>
      <c r="J65" s="8">
        <f>+B65+C65+D65+E65+F65+G65+H65+I65</f>
        <v>383322103.35999995</v>
      </c>
      <c r="K65" s="8"/>
      <c r="L65" s="8"/>
      <c r="M65" s="8"/>
      <c r="N65" s="8"/>
      <c r="O65" s="8"/>
      <c r="P65" s="8"/>
      <c r="Q65" s="8"/>
      <c r="S65" s="8"/>
      <c r="T65" s="28"/>
      <c r="U65" s="28"/>
    </row>
    <row r="66" spans="1:23" ht="18.75" customHeight="1" x14ac:dyDescent="0.25">
      <c r="A66" s="14" t="s">
        <v>59</v>
      </c>
      <c r="B66" s="25">
        <v>0</v>
      </c>
      <c r="C66" s="27">
        <v>0</v>
      </c>
      <c r="D66" s="27">
        <v>0</v>
      </c>
      <c r="E66" s="27">
        <v>341132148.58999997</v>
      </c>
      <c r="F66" s="27">
        <v>12672214.529999999</v>
      </c>
      <c r="G66" s="27">
        <v>22110387.68</v>
      </c>
      <c r="H66" s="27">
        <v>0</v>
      </c>
      <c r="I66" s="27">
        <v>7407352.5599999996</v>
      </c>
      <c r="J66" s="25">
        <f>SUM(B66:I66)</f>
        <v>383322103.35999995</v>
      </c>
      <c r="K66" s="25"/>
      <c r="L66" s="25"/>
      <c r="M66" s="25"/>
      <c r="N66" s="25"/>
      <c r="O66" s="27"/>
      <c r="P66" s="27"/>
      <c r="Q66" s="27"/>
      <c r="S66" s="25"/>
      <c r="T66" s="27"/>
      <c r="U66" s="27"/>
    </row>
    <row r="67" spans="1:23" ht="18" customHeight="1" x14ac:dyDescent="0.25">
      <c r="A67" s="14" t="s">
        <v>60</v>
      </c>
      <c r="B67" s="25">
        <v>0</v>
      </c>
      <c r="C67" s="27">
        <v>0</v>
      </c>
      <c r="D67" s="27">
        <v>0</v>
      </c>
      <c r="E67" s="27">
        <v>0</v>
      </c>
      <c r="F67" s="27">
        <v>0</v>
      </c>
      <c r="G67" s="27">
        <v>0</v>
      </c>
      <c r="H67" s="27">
        <v>0</v>
      </c>
      <c r="I67" s="27">
        <v>0</v>
      </c>
      <c r="J67" s="25">
        <f t="shared" ref="J67:J69" si="12">SUM(B67:I67)</f>
        <v>0</v>
      </c>
      <c r="K67" s="25"/>
      <c r="L67" s="25"/>
      <c r="M67" s="25"/>
      <c r="N67" s="25"/>
      <c r="O67" s="25"/>
      <c r="P67" s="25"/>
      <c r="Q67" s="25"/>
      <c r="S67" s="25"/>
      <c r="T67" s="25"/>
      <c r="U67" s="25"/>
    </row>
    <row r="68" spans="1:23" ht="30" x14ac:dyDescent="0.25">
      <c r="A68" s="14" t="s">
        <v>61</v>
      </c>
      <c r="B68" s="25">
        <v>0</v>
      </c>
      <c r="C68" s="27">
        <v>0</v>
      </c>
      <c r="D68" s="27">
        <v>0</v>
      </c>
      <c r="E68" s="27">
        <v>0</v>
      </c>
      <c r="F68" s="27">
        <v>0</v>
      </c>
      <c r="G68" s="27">
        <v>0</v>
      </c>
      <c r="H68" s="27">
        <v>0</v>
      </c>
      <c r="I68" s="27">
        <v>0</v>
      </c>
      <c r="J68" s="25">
        <f t="shared" si="12"/>
        <v>0</v>
      </c>
      <c r="K68" s="25"/>
      <c r="L68" s="25"/>
      <c r="M68" s="25"/>
      <c r="N68" s="25"/>
      <c r="O68" s="25"/>
      <c r="P68" s="25"/>
      <c r="Q68" s="25"/>
      <c r="S68" s="25"/>
      <c r="T68" s="25"/>
      <c r="U68" s="25"/>
    </row>
    <row r="69" spans="1:23" ht="45" x14ac:dyDescent="0.25">
      <c r="A69" s="14" t="s">
        <v>62</v>
      </c>
      <c r="B69" s="25">
        <v>0</v>
      </c>
      <c r="C69" s="27">
        <v>0</v>
      </c>
      <c r="D69" s="27">
        <v>0</v>
      </c>
      <c r="E69" s="27">
        <v>0</v>
      </c>
      <c r="F69" s="27">
        <v>0</v>
      </c>
      <c r="G69" s="27">
        <v>0</v>
      </c>
      <c r="H69" s="27">
        <v>0</v>
      </c>
      <c r="I69" s="27">
        <v>0</v>
      </c>
      <c r="J69" s="25">
        <f t="shared" si="12"/>
        <v>0</v>
      </c>
      <c r="K69" s="25"/>
      <c r="L69" s="25"/>
      <c r="M69" s="25"/>
      <c r="N69" s="25"/>
      <c r="O69" s="25"/>
      <c r="P69" s="25"/>
      <c r="Q69" s="25"/>
      <c r="S69" s="25"/>
      <c r="T69" s="25"/>
      <c r="U69" s="25"/>
    </row>
    <row r="70" spans="1:23" ht="31.5" customHeight="1" x14ac:dyDescent="0.25">
      <c r="A70" s="13" t="s">
        <v>63</v>
      </c>
      <c r="B70" s="8">
        <v>0</v>
      </c>
      <c r="C70" s="8">
        <v>0</v>
      </c>
      <c r="D70" s="8">
        <f t="shared" ref="D70:I70" si="13">+D71+D72+D73+D74+D75</f>
        <v>0</v>
      </c>
      <c r="E70" s="8">
        <f t="shared" si="13"/>
        <v>0</v>
      </c>
      <c r="F70" s="8">
        <f t="shared" si="13"/>
        <v>0</v>
      </c>
      <c r="G70" s="8">
        <f t="shared" si="13"/>
        <v>0</v>
      </c>
      <c r="H70" s="8">
        <f t="shared" si="13"/>
        <v>0</v>
      </c>
      <c r="I70" s="8">
        <f t="shared" si="13"/>
        <v>0</v>
      </c>
      <c r="J70" s="8">
        <f>+B70+C70+D70+E70+F735+F70+G70+H735+H70</f>
        <v>0</v>
      </c>
      <c r="K70" s="8"/>
      <c r="L70" s="8"/>
      <c r="M70" s="8"/>
      <c r="N70" s="8"/>
      <c r="O70" s="8"/>
      <c r="P70" s="8"/>
      <c r="Q70" s="8"/>
      <c r="S70" s="8"/>
      <c r="T70" s="8"/>
      <c r="U70" s="8"/>
    </row>
    <row r="71" spans="1:23" ht="20.25" customHeight="1" x14ac:dyDescent="0.25">
      <c r="A71" s="14" t="s">
        <v>64</v>
      </c>
      <c r="B71" s="25">
        <v>0</v>
      </c>
      <c r="C71" s="27">
        <v>0</v>
      </c>
      <c r="D71" s="27">
        <v>0</v>
      </c>
      <c r="E71" s="27">
        <v>0</v>
      </c>
      <c r="F71" s="27">
        <v>0</v>
      </c>
      <c r="G71" s="27">
        <v>0</v>
      </c>
      <c r="H71" s="27">
        <v>0</v>
      </c>
      <c r="I71" s="27">
        <v>0</v>
      </c>
      <c r="J71" s="25">
        <f>SUM(B71:H71)</f>
        <v>0</v>
      </c>
      <c r="K71" s="25"/>
      <c r="L71" s="25"/>
      <c r="M71" s="25"/>
      <c r="N71" s="25"/>
      <c r="O71" s="25"/>
      <c r="P71" s="25"/>
      <c r="Q71" s="25"/>
      <c r="S71" s="25"/>
      <c r="T71" s="25"/>
      <c r="U71" s="25"/>
      <c r="V71" s="8"/>
      <c r="W71" s="25"/>
    </row>
    <row r="72" spans="1:23" ht="30" x14ac:dyDescent="0.25">
      <c r="A72" s="14" t="s">
        <v>65</v>
      </c>
      <c r="B72" s="25">
        <v>0</v>
      </c>
      <c r="C72" s="27">
        <v>0</v>
      </c>
      <c r="D72" s="27">
        <v>0</v>
      </c>
      <c r="E72" s="27">
        <v>0</v>
      </c>
      <c r="F72" s="27">
        <v>0</v>
      </c>
      <c r="G72" s="27">
        <v>0</v>
      </c>
      <c r="H72" s="27">
        <v>0</v>
      </c>
      <c r="I72" s="27">
        <v>0</v>
      </c>
      <c r="J72" s="25">
        <f t="shared" ref="J72:J75" si="14">SUM(B72:H72)</f>
        <v>0</v>
      </c>
      <c r="K72" s="25"/>
      <c r="L72" s="25"/>
      <c r="M72" s="25"/>
      <c r="N72" s="25"/>
      <c r="O72" s="25"/>
      <c r="P72" s="25"/>
      <c r="Q72" s="25"/>
      <c r="S72" s="25"/>
      <c r="T72" s="25"/>
      <c r="U72" s="25"/>
    </row>
    <row r="73" spans="1:23" ht="30" x14ac:dyDescent="0.25">
      <c r="A73" s="14" t="s">
        <v>90</v>
      </c>
      <c r="B73" s="25">
        <v>0</v>
      </c>
      <c r="C73" s="27">
        <v>0</v>
      </c>
      <c r="D73" s="27">
        <v>0</v>
      </c>
      <c r="E73" s="27">
        <v>0</v>
      </c>
      <c r="F73" s="27">
        <v>0</v>
      </c>
      <c r="G73" s="27">
        <v>0</v>
      </c>
      <c r="H73" s="27">
        <v>0</v>
      </c>
      <c r="I73" s="27">
        <v>0</v>
      </c>
      <c r="J73" s="25">
        <f t="shared" si="14"/>
        <v>0</v>
      </c>
      <c r="K73" s="25"/>
      <c r="L73" s="25"/>
      <c r="M73" s="25"/>
      <c r="N73" s="25"/>
      <c r="O73" s="25"/>
      <c r="P73" s="25"/>
      <c r="Q73" s="25"/>
      <c r="S73" s="25"/>
      <c r="T73" s="25"/>
      <c r="U73" s="25"/>
    </row>
    <row r="74" spans="1:23" ht="18" customHeight="1" x14ac:dyDescent="0.25">
      <c r="A74" s="14" t="s">
        <v>91</v>
      </c>
      <c r="B74" s="25">
        <v>0</v>
      </c>
      <c r="C74" s="27">
        <v>0</v>
      </c>
      <c r="D74" s="27">
        <v>0</v>
      </c>
      <c r="E74" s="27">
        <v>0</v>
      </c>
      <c r="F74" s="27">
        <v>0</v>
      </c>
      <c r="G74" s="27">
        <v>0</v>
      </c>
      <c r="H74" s="27">
        <v>0</v>
      </c>
      <c r="I74" s="27">
        <v>0</v>
      </c>
      <c r="J74" s="25">
        <f t="shared" si="14"/>
        <v>0</v>
      </c>
      <c r="K74" s="25"/>
      <c r="L74" s="25"/>
      <c r="M74" s="25"/>
      <c r="N74" s="25"/>
      <c r="O74" s="25"/>
      <c r="P74" s="25"/>
      <c r="Q74" s="25"/>
      <c r="S74" s="25"/>
      <c r="T74" s="25"/>
      <c r="U74" s="25"/>
    </row>
    <row r="75" spans="1:23" ht="16.5" customHeight="1" x14ac:dyDescent="0.25">
      <c r="A75" s="14" t="s">
        <v>92</v>
      </c>
      <c r="B75" s="25">
        <v>0</v>
      </c>
      <c r="C75" s="27">
        <v>0</v>
      </c>
      <c r="D75" s="27">
        <v>0</v>
      </c>
      <c r="E75" s="27">
        <v>0</v>
      </c>
      <c r="F75" s="27">
        <v>0</v>
      </c>
      <c r="G75" s="27">
        <v>0</v>
      </c>
      <c r="H75" s="27">
        <v>0</v>
      </c>
      <c r="I75" s="27">
        <v>0</v>
      </c>
      <c r="J75" s="25">
        <f t="shared" si="14"/>
        <v>0</v>
      </c>
      <c r="K75" s="25"/>
      <c r="L75" s="25"/>
      <c r="M75" s="25"/>
      <c r="N75" s="25"/>
      <c r="O75" s="25"/>
      <c r="P75" s="25"/>
      <c r="Q75" s="25"/>
      <c r="S75" s="25"/>
      <c r="T75" s="25"/>
      <c r="U75" s="25"/>
    </row>
    <row r="76" spans="1:23" ht="16.5" customHeight="1" x14ac:dyDescent="0.25">
      <c r="A76" s="13" t="s">
        <v>66</v>
      </c>
      <c r="B76" s="8">
        <v>0</v>
      </c>
      <c r="C76" s="8">
        <v>0</v>
      </c>
      <c r="D76" s="8">
        <f t="shared" ref="D76:I76" si="15">+D77+D78+D79+D80</f>
        <v>0</v>
      </c>
      <c r="E76" s="8">
        <f t="shared" si="15"/>
        <v>0</v>
      </c>
      <c r="F76" s="8">
        <f t="shared" si="15"/>
        <v>0</v>
      </c>
      <c r="G76" s="8">
        <f t="shared" si="15"/>
        <v>0</v>
      </c>
      <c r="H76" s="8">
        <f t="shared" si="15"/>
        <v>0</v>
      </c>
      <c r="I76" s="8">
        <f t="shared" si="15"/>
        <v>0</v>
      </c>
      <c r="J76" s="8">
        <f>+C76+B76+D76+E76+F76+G76+H76</f>
        <v>0</v>
      </c>
      <c r="K76" s="8"/>
      <c r="L76" s="8"/>
      <c r="M76" s="8"/>
      <c r="N76" s="8"/>
      <c r="O76" s="8"/>
      <c r="P76" s="8"/>
      <c r="Q76" s="8"/>
      <c r="S76" s="25"/>
      <c r="T76" s="25"/>
      <c r="U76" s="25"/>
    </row>
    <row r="77" spans="1:23" x14ac:dyDescent="0.25">
      <c r="A77" s="14" t="s">
        <v>67</v>
      </c>
      <c r="B77" s="25">
        <v>0</v>
      </c>
      <c r="C77" s="27">
        <v>0</v>
      </c>
      <c r="D77" s="27">
        <v>0</v>
      </c>
      <c r="E77" s="27">
        <v>0</v>
      </c>
      <c r="F77" s="27">
        <v>0</v>
      </c>
      <c r="G77" s="27">
        <v>0</v>
      </c>
      <c r="H77" s="27">
        <v>0</v>
      </c>
      <c r="I77" s="27">
        <v>0</v>
      </c>
      <c r="J77" s="25">
        <f t="shared" ref="J77:J80" si="16">SUM(B77:H77)</f>
        <v>0</v>
      </c>
      <c r="K77" s="25"/>
      <c r="L77" s="25"/>
      <c r="M77" s="25"/>
      <c r="N77" s="25"/>
      <c r="O77" s="25"/>
      <c r="P77" s="25"/>
      <c r="Q77" s="25"/>
      <c r="S77" s="25"/>
      <c r="T77" s="25"/>
      <c r="U77" s="25"/>
    </row>
    <row r="78" spans="1:23" ht="18.75" customHeight="1" x14ac:dyDescent="0.25">
      <c r="A78" s="14" t="s">
        <v>68</v>
      </c>
      <c r="B78" s="25">
        <v>0</v>
      </c>
      <c r="C78" s="27">
        <v>0</v>
      </c>
      <c r="D78" s="27">
        <v>0</v>
      </c>
      <c r="E78" s="27">
        <v>0</v>
      </c>
      <c r="F78" s="27">
        <v>0</v>
      </c>
      <c r="G78" s="27">
        <v>0</v>
      </c>
      <c r="H78" s="27">
        <v>0</v>
      </c>
      <c r="I78" s="27">
        <v>0</v>
      </c>
      <c r="J78" s="25">
        <f t="shared" si="16"/>
        <v>0</v>
      </c>
      <c r="K78" s="25"/>
      <c r="L78" s="25"/>
      <c r="M78" s="25"/>
      <c r="N78" s="25"/>
      <c r="O78" s="25"/>
      <c r="P78" s="25"/>
      <c r="Q78" s="25"/>
      <c r="S78" s="25"/>
      <c r="T78" s="25"/>
      <c r="U78" s="25"/>
    </row>
    <row r="79" spans="1:23" ht="30" x14ac:dyDescent="0.25">
      <c r="A79" s="14" t="s">
        <v>93</v>
      </c>
      <c r="B79" s="25">
        <v>0</v>
      </c>
      <c r="C79" s="27">
        <v>0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5">
        <f t="shared" si="16"/>
        <v>0</v>
      </c>
      <c r="K79" s="25"/>
      <c r="L79" s="25"/>
      <c r="M79" s="25"/>
      <c r="N79" s="25"/>
      <c r="O79" s="25"/>
      <c r="P79" s="25"/>
      <c r="Q79" s="25"/>
      <c r="S79" s="29"/>
      <c r="T79" s="29"/>
      <c r="U79" s="29"/>
    </row>
    <row r="80" spans="1:23" ht="30" x14ac:dyDescent="0.25">
      <c r="A80" s="14" t="s">
        <v>69</v>
      </c>
      <c r="B80" s="25">
        <v>0</v>
      </c>
      <c r="C80" s="27">
        <v>0</v>
      </c>
      <c r="D80" s="27">
        <v>0</v>
      </c>
      <c r="E80" s="27">
        <v>0</v>
      </c>
      <c r="F80" s="27">
        <v>0</v>
      </c>
      <c r="G80" s="27">
        <v>0</v>
      </c>
      <c r="H80" s="27">
        <v>0</v>
      </c>
      <c r="I80" s="27">
        <v>0</v>
      </c>
      <c r="J80" s="25">
        <f t="shared" si="16"/>
        <v>0</v>
      </c>
      <c r="K80" s="25"/>
      <c r="L80" s="25"/>
      <c r="M80" s="25"/>
      <c r="N80" s="25"/>
      <c r="O80" s="25"/>
      <c r="P80" s="25"/>
      <c r="Q80" s="25"/>
      <c r="S80" s="29"/>
      <c r="T80" s="29"/>
      <c r="U80" s="29"/>
    </row>
    <row r="81" spans="1:21" ht="20.25" customHeight="1" x14ac:dyDescent="0.25">
      <c r="A81" s="16" t="s">
        <v>35</v>
      </c>
      <c r="B81" s="26">
        <f>+B36+B26+B16+B10</f>
        <v>601325025.34000003</v>
      </c>
      <c r="C81" s="26">
        <f>+C36+C26+C16+C10+C53+C65+C70+C76</f>
        <v>646690612.63</v>
      </c>
      <c r="D81" s="26">
        <f>+D36+D26+D16+D10+D53+D65+D70+D76</f>
        <v>654325469.33000004</v>
      </c>
      <c r="E81" s="26">
        <f>+E36+E26+E16+E10+E53+E65+E70+E76</f>
        <v>1055227580.1300001</v>
      </c>
      <c r="F81" s="26">
        <f>+F36+F26+F16+F10+F53+F65+F70+F76</f>
        <v>707172830.84000003</v>
      </c>
      <c r="G81" s="26">
        <f>+G36+G26+G16+G10+G53+G65+G70+G76</f>
        <v>754325516.8499999</v>
      </c>
      <c r="H81" s="26">
        <f>+H36+H26+H16+H10+H53+H65+H70+H76+H45</f>
        <v>719005476.39999998</v>
      </c>
      <c r="I81" s="26">
        <f>+I36+I26+I16+I10+I53+I65+I70+I76+I45</f>
        <v>721769767.92999995</v>
      </c>
      <c r="J81" s="26">
        <f>SUM(B81:I81)</f>
        <v>5859842279.4500008</v>
      </c>
      <c r="K81" s="26"/>
      <c r="L81" s="26"/>
      <c r="M81" s="26"/>
      <c r="N81" s="26"/>
      <c r="O81" s="26"/>
      <c r="P81" s="26"/>
      <c r="Q81" s="26"/>
      <c r="S81" s="42"/>
      <c r="T81" s="50"/>
      <c r="U81" s="43"/>
    </row>
    <row r="82" spans="1:21" ht="19.5" customHeight="1" x14ac:dyDescent="0.25">
      <c r="A82" s="11" t="s">
        <v>70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S82" s="51"/>
      <c r="T82" s="51"/>
      <c r="U82" s="51"/>
    </row>
    <row r="83" spans="1:21" ht="18" customHeight="1" x14ac:dyDescent="0.25">
      <c r="A83" s="13" t="s">
        <v>71</v>
      </c>
      <c r="B83" s="8">
        <v>0</v>
      </c>
      <c r="C83" s="8">
        <v>0</v>
      </c>
      <c r="D83" s="8">
        <f t="shared" ref="D83:I83" si="17">+D84+D85</f>
        <v>0</v>
      </c>
      <c r="E83" s="8">
        <f t="shared" si="17"/>
        <v>0</v>
      </c>
      <c r="F83" s="8">
        <f t="shared" si="17"/>
        <v>0</v>
      </c>
      <c r="G83" s="8">
        <f t="shared" si="17"/>
        <v>0</v>
      </c>
      <c r="H83" s="8">
        <f t="shared" si="17"/>
        <v>0</v>
      </c>
      <c r="I83" s="8">
        <f t="shared" si="17"/>
        <v>0</v>
      </c>
      <c r="J83" s="8">
        <f>+B83+C83+D83+E83+F83+G83+H83</f>
        <v>0</v>
      </c>
      <c r="K83" s="7"/>
      <c r="L83" s="8"/>
      <c r="M83" s="8"/>
      <c r="N83" s="7"/>
      <c r="O83" s="7"/>
      <c r="P83" s="7"/>
      <c r="Q83" s="7"/>
      <c r="S83" s="29"/>
      <c r="T83" s="29"/>
      <c r="U83" s="29"/>
    </row>
    <row r="84" spans="1:21" ht="30" x14ac:dyDescent="0.25">
      <c r="A84" s="14" t="s">
        <v>72</v>
      </c>
      <c r="B84" s="25">
        <v>0</v>
      </c>
      <c r="C84" s="25">
        <v>0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f>SUM(B84:H84)</f>
        <v>0</v>
      </c>
      <c r="K84" s="25"/>
      <c r="L84" s="25"/>
      <c r="M84" s="25"/>
      <c r="N84" s="25"/>
      <c r="O84" s="25"/>
      <c r="P84" s="25"/>
      <c r="Q84" s="25"/>
      <c r="S84" s="29"/>
      <c r="T84" s="29"/>
      <c r="U84" s="29"/>
    </row>
    <row r="85" spans="1:21" ht="27.75" customHeight="1" x14ac:dyDescent="0.25">
      <c r="A85" s="14" t="s">
        <v>73</v>
      </c>
      <c r="B85" s="25">
        <v>0</v>
      </c>
      <c r="C85" s="25">
        <v>0</v>
      </c>
      <c r="D85" s="25">
        <v>0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f>SUM(B85:H85)</f>
        <v>0</v>
      </c>
      <c r="K85" s="25"/>
      <c r="L85" s="25"/>
      <c r="M85" s="25"/>
      <c r="N85" s="25"/>
      <c r="O85" s="25"/>
      <c r="P85" s="25"/>
      <c r="Q85" s="25"/>
      <c r="S85" s="29"/>
      <c r="T85" s="29"/>
      <c r="U85" s="29"/>
    </row>
    <row r="86" spans="1:21" ht="24.75" customHeight="1" x14ac:dyDescent="0.25">
      <c r="A86" s="13" t="s">
        <v>74</v>
      </c>
      <c r="B86" s="8">
        <v>0</v>
      </c>
      <c r="C86" s="8">
        <v>0</v>
      </c>
      <c r="D86" s="8">
        <f t="shared" ref="D86:I86" si="18">+D87+D88</f>
        <v>0</v>
      </c>
      <c r="E86" s="8">
        <f t="shared" si="18"/>
        <v>0</v>
      </c>
      <c r="F86" s="8">
        <f t="shared" si="18"/>
        <v>0</v>
      </c>
      <c r="G86" s="8">
        <f t="shared" si="18"/>
        <v>0</v>
      </c>
      <c r="H86" s="8">
        <f t="shared" si="18"/>
        <v>0</v>
      </c>
      <c r="I86" s="8">
        <f t="shared" si="18"/>
        <v>0</v>
      </c>
      <c r="J86" s="8">
        <f>+B86+C86+D86+E86+F86+G86+H86</f>
        <v>0</v>
      </c>
      <c r="K86" s="8"/>
      <c r="L86" s="8"/>
      <c r="M86" s="8"/>
      <c r="N86" s="8"/>
      <c r="O86" s="8"/>
      <c r="P86" s="8"/>
      <c r="Q86" s="8"/>
      <c r="S86" s="42"/>
      <c r="T86" s="42"/>
      <c r="U86" s="29"/>
    </row>
    <row r="87" spans="1:21" ht="13.5" customHeight="1" x14ac:dyDescent="0.25">
      <c r="A87" s="14" t="s">
        <v>75</v>
      </c>
      <c r="B87" s="9">
        <v>0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25">
        <f>SUM(B87:H87)</f>
        <v>0</v>
      </c>
      <c r="K87" s="9"/>
      <c r="L87" s="25"/>
      <c r="M87" s="25"/>
      <c r="N87" s="25"/>
      <c r="O87" s="25"/>
      <c r="P87" s="25"/>
      <c r="Q87" s="25"/>
      <c r="S87" s="29"/>
      <c r="T87" s="29"/>
      <c r="U87" s="29"/>
    </row>
    <row r="88" spans="1:21" ht="19.5" customHeight="1" x14ac:dyDescent="0.25">
      <c r="A88" s="14" t="s">
        <v>76</v>
      </c>
      <c r="B88" s="25">
        <v>0</v>
      </c>
      <c r="C88" s="25">
        <v>0</v>
      </c>
      <c r="D88" s="25">
        <v>0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f>SUM(B88:H88)</f>
        <v>0</v>
      </c>
      <c r="K88" s="9"/>
      <c r="L88" s="25"/>
      <c r="M88" s="25"/>
      <c r="N88" s="25"/>
      <c r="O88" s="25"/>
      <c r="P88" s="25"/>
      <c r="Q88" s="25"/>
      <c r="S88" s="29"/>
      <c r="T88" s="29"/>
      <c r="U88" s="29"/>
    </row>
    <row r="89" spans="1:21" ht="17.25" customHeight="1" x14ac:dyDescent="0.25">
      <c r="A89" s="13" t="s">
        <v>77</v>
      </c>
      <c r="B89" s="8">
        <v>0</v>
      </c>
      <c r="C89" s="8">
        <v>0</v>
      </c>
      <c r="D89" s="8">
        <f>+D90</f>
        <v>0</v>
      </c>
      <c r="E89" s="8">
        <v>0</v>
      </c>
      <c r="F89" s="8">
        <v>0</v>
      </c>
      <c r="G89" s="8">
        <f>+G90</f>
        <v>0</v>
      </c>
      <c r="H89" s="8">
        <f>+H90</f>
        <v>0</v>
      </c>
      <c r="I89" s="8">
        <f>+I90</f>
        <v>0</v>
      </c>
      <c r="J89" s="8">
        <f>+B89+C89+D89+E89+F89+G89+H89</f>
        <v>0</v>
      </c>
      <c r="K89" s="8"/>
      <c r="L89" s="8"/>
      <c r="M89" s="8"/>
      <c r="N89" s="8"/>
      <c r="O89" s="8"/>
      <c r="P89" s="8"/>
      <c r="Q89" s="8"/>
      <c r="S89" s="29"/>
      <c r="T89" s="29"/>
      <c r="U89" s="29"/>
    </row>
    <row r="90" spans="1:21" ht="30" customHeight="1" x14ac:dyDescent="0.25">
      <c r="A90" s="14" t="s">
        <v>78</v>
      </c>
      <c r="B90" s="25">
        <v>0</v>
      </c>
      <c r="C90" s="25">
        <v>0</v>
      </c>
      <c r="D90" s="25">
        <v>0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f>SUM(B90:H90)</f>
        <v>0</v>
      </c>
      <c r="K90" s="9"/>
      <c r="L90" s="25"/>
      <c r="M90" s="25"/>
      <c r="N90" s="25"/>
      <c r="O90" s="25"/>
      <c r="P90" s="25"/>
      <c r="Q90" s="25"/>
      <c r="S90" s="29"/>
      <c r="T90" s="29"/>
      <c r="U90" s="29"/>
    </row>
    <row r="91" spans="1:21" ht="16.5" customHeight="1" x14ac:dyDescent="0.25">
      <c r="A91" s="16" t="s">
        <v>79</v>
      </c>
      <c r="B91" s="6">
        <f t="shared" ref="B91:J91" si="19">+B83+B86+B89</f>
        <v>0</v>
      </c>
      <c r="C91" s="6">
        <f t="shared" si="19"/>
        <v>0</v>
      </c>
      <c r="D91" s="6">
        <f t="shared" si="19"/>
        <v>0</v>
      </c>
      <c r="E91" s="6">
        <f t="shared" si="19"/>
        <v>0</v>
      </c>
      <c r="F91" s="6">
        <f t="shared" si="19"/>
        <v>0</v>
      </c>
      <c r="G91" s="6">
        <f t="shared" si="19"/>
        <v>0</v>
      </c>
      <c r="H91" s="6">
        <f t="shared" ref="H91:I91" si="20">+H83+H86+H89</f>
        <v>0</v>
      </c>
      <c r="I91" s="6">
        <f t="shared" si="20"/>
        <v>0</v>
      </c>
      <c r="J91" s="6">
        <f t="shared" si="19"/>
        <v>0</v>
      </c>
      <c r="K91" s="6"/>
      <c r="L91" s="6"/>
      <c r="M91" s="6"/>
      <c r="N91" s="6"/>
      <c r="O91" s="6"/>
      <c r="P91" s="6"/>
      <c r="Q91" s="6"/>
      <c r="S91" s="43"/>
      <c r="T91" s="43"/>
      <c r="U91" s="52"/>
    </row>
    <row r="92" spans="1:21" ht="15.75" x14ac:dyDescent="0.25">
      <c r="A92" s="17" t="s">
        <v>80</v>
      </c>
      <c r="B92" s="2">
        <f t="shared" ref="B92:F92" si="21">+B81+B91</f>
        <v>601325025.34000003</v>
      </c>
      <c r="C92" s="2">
        <f t="shared" si="21"/>
        <v>646690612.63</v>
      </c>
      <c r="D92" s="2">
        <f t="shared" si="21"/>
        <v>654325469.33000004</v>
      </c>
      <c r="E92" s="2">
        <f t="shared" si="21"/>
        <v>1055227580.1300001</v>
      </c>
      <c r="F92" s="2">
        <f t="shared" si="21"/>
        <v>707172830.84000003</v>
      </c>
      <c r="G92" s="2">
        <f>+G81+G91</f>
        <v>754325516.8499999</v>
      </c>
      <c r="H92" s="2">
        <f>+H81+H91</f>
        <v>719005476.39999998</v>
      </c>
      <c r="I92" s="2">
        <f>+I81+I91</f>
        <v>721769767.92999995</v>
      </c>
      <c r="J92" s="2">
        <f>+J81+J91</f>
        <v>5859842279.4500008</v>
      </c>
      <c r="K92" s="2"/>
      <c r="L92" s="2"/>
      <c r="M92" s="2"/>
      <c r="N92" s="2"/>
      <c r="O92" s="2"/>
      <c r="P92" s="2"/>
      <c r="Q92" s="2"/>
      <c r="S92" s="43"/>
      <c r="T92" s="43"/>
      <c r="U92" s="43"/>
    </row>
    <row r="93" spans="1:21" ht="45" x14ac:dyDescent="0.25">
      <c r="A93" s="3" t="s">
        <v>97</v>
      </c>
      <c r="J93" s="98"/>
      <c r="M93" s="27"/>
      <c r="R93" s="40"/>
    </row>
    <row r="94" spans="1:21" s="34" customFormat="1" x14ac:dyDescent="0.25">
      <c r="A94" s="34" t="s">
        <v>124</v>
      </c>
      <c r="D94" s="92"/>
      <c r="E94" s="92"/>
      <c r="F94" s="92"/>
      <c r="G94" s="92"/>
      <c r="H94" s="92"/>
      <c r="I94" s="92"/>
      <c r="J94" s="97"/>
    </row>
    <row r="95" spans="1:21" s="34" customFormat="1" x14ac:dyDescent="0.25">
      <c r="A95" s="34" t="s">
        <v>122</v>
      </c>
      <c r="J95" s="97"/>
    </row>
    <row r="96" spans="1:21" x14ac:dyDescent="0.25">
      <c r="F96" s="24"/>
    </row>
    <row r="98" spans="1:25" ht="18.75" x14ac:dyDescent="0.3">
      <c r="A98" s="115"/>
      <c r="B98" s="116"/>
      <c r="C98" s="116"/>
      <c r="D98" s="116"/>
      <c r="E98" s="116"/>
      <c r="F98" s="116"/>
      <c r="G98" s="116"/>
      <c r="H98" s="116"/>
      <c r="I98" s="116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34"/>
      <c r="V98" s="34"/>
      <c r="W98" s="34"/>
      <c r="X98" s="34"/>
    </row>
    <row r="99" spans="1:25" s="33" customFormat="1" ht="18.75" x14ac:dyDescent="0.3">
      <c r="A99" s="131" t="s">
        <v>98</v>
      </c>
      <c r="B99" s="131"/>
      <c r="C99" s="117"/>
      <c r="D99" s="117"/>
      <c r="E99" s="117"/>
      <c r="F99" s="117"/>
      <c r="G99" s="128" t="s">
        <v>99</v>
      </c>
      <c r="H99" s="128"/>
      <c r="I99" s="128"/>
      <c r="M99" s="59"/>
      <c r="N99" s="59"/>
      <c r="O99" s="44"/>
      <c r="U99" s="44"/>
      <c r="V99" s="44"/>
      <c r="W99" s="44"/>
      <c r="X99" s="44"/>
      <c r="Y99" s="44"/>
    </row>
    <row r="100" spans="1:25" s="33" customFormat="1" ht="15" customHeight="1" x14ac:dyDescent="0.3">
      <c r="A100" s="129" t="s">
        <v>100</v>
      </c>
      <c r="B100" s="129"/>
      <c r="C100" s="118"/>
      <c r="D100" s="118"/>
      <c r="E100" s="118"/>
      <c r="F100" s="118"/>
      <c r="G100" s="129" t="s">
        <v>116</v>
      </c>
      <c r="H100" s="129"/>
      <c r="I100" s="129"/>
      <c r="M100" s="47"/>
      <c r="N100" s="47"/>
      <c r="O100" s="45"/>
      <c r="U100" s="45"/>
      <c r="V100" s="45"/>
      <c r="W100" s="45"/>
      <c r="X100" s="45"/>
      <c r="Y100" s="45"/>
    </row>
    <row r="101" spans="1:25" s="33" customFormat="1" ht="15" customHeight="1" x14ac:dyDescent="0.3">
      <c r="A101" s="132" t="s">
        <v>101</v>
      </c>
      <c r="B101" s="132"/>
      <c r="C101" s="119"/>
      <c r="D101" s="119"/>
      <c r="E101" s="119"/>
      <c r="F101" s="119"/>
      <c r="G101" s="129" t="s">
        <v>115</v>
      </c>
      <c r="H101" s="129"/>
      <c r="I101" s="129"/>
      <c r="M101" s="47"/>
      <c r="N101" s="47"/>
      <c r="O101" s="45"/>
      <c r="U101" s="45"/>
      <c r="V101" s="45"/>
      <c r="W101" s="45"/>
      <c r="X101" s="45"/>
      <c r="Y101" s="45"/>
    </row>
    <row r="102" spans="1:25" s="33" customFormat="1" ht="18.75" x14ac:dyDescent="0.3">
      <c r="A102" s="133" t="s">
        <v>95</v>
      </c>
      <c r="B102" s="133"/>
      <c r="C102" s="120"/>
      <c r="D102" s="120"/>
      <c r="E102" s="120"/>
      <c r="F102" s="120"/>
      <c r="G102" s="130" t="s">
        <v>94</v>
      </c>
      <c r="H102" s="130"/>
      <c r="I102" s="130"/>
      <c r="M102" s="60"/>
      <c r="N102" s="60"/>
      <c r="O102" s="39"/>
      <c r="U102" s="46"/>
      <c r="V102" s="46"/>
      <c r="W102" s="46"/>
      <c r="X102" s="46"/>
      <c r="Y102" s="46"/>
    </row>
    <row r="103" spans="1:25" s="33" customFormat="1" x14ac:dyDescent="0.25">
      <c r="A103" s="37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4"/>
      <c r="Q103" s="34"/>
      <c r="R103" s="34"/>
      <c r="S103" s="34"/>
      <c r="T103" s="34"/>
      <c r="U103" s="34"/>
      <c r="V103" s="34"/>
    </row>
    <row r="104" spans="1:25" s="33" customFormat="1" x14ac:dyDescent="0.25">
      <c r="A104" s="37"/>
      <c r="B104" s="36"/>
      <c r="C104" s="39"/>
      <c r="D104" s="39"/>
      <c r="E104" s="39"/>
      <c r="F104" s="39"/>
      <c r="G104" s="39"/>
      <c r="H104" s="39"/>
      <c r="I104" s="39"/>
      <c r="J104" s="36"/>
      <c r="K104" s="36"/>
      <c r="L104" s="36"/>
      <c r="M104" s="36"/>
      <c r="N104" s="36"/>
      <c r="O104" s="36"/>
    </row>
    <row r="105" spans="1:25" s="33" customFormat="1" x14ac:dyDescent="0.25">
      <c r="A105" s="35"/>
      <c r="B105" s="36"/>
      <c r="C105" s="39"/>
      <c r="D105" s="39"/>
      <c r="E105" s="39"/>
      <c r="F105" s="39"/>
      <c r="G105" s="39"/>
      <c r="H105" s="39"/>
      <c r="I105" s="39"/>
      <c r="J105" s="36"/>
      <c r="K105" s="36"/>
      <c r="L105" s="36"/>
      <c r="M105" s="36"/>
      <c r="N105" s="36"/>
      <c r="O105" s="36"/>
    </row>
    <row r="106" spans="1:25" s="54" customFormat="1" ht="18.75" x14ac:dyDescent="0.3">
      <c r="A106" s="122" t="s">
        <v>102</v>
      </c>
      <c r="B106" s="122"/>
      <c r="C106" s="122"/>
      <c r="D106" s="122"/>
      <c r="E106" s="122"/>
      <c r="F106" s="122"/>
      <c r="G106" s="122"/>
      <c r="H106" s="122"/>
      <c r="I106" s="122"/>
      <c r="J106" s="122"/>
      <c r="K106" s="55"/>
      <c r="L106" s="55"/>
      <c r="M106" s="55"/>
      <c r="N106" s="55"/>
      <c r="O106" s="55"/>
      <c r="P106" s="55"/>
      <c r="Q106" s="55"/>
      <c r="R106" s="55"/>
      <c r="S106" s="55"/>
      <c r="T106" s="55"/>
    </row>
    <row r="107" spans="1:25" s="54" customFormat="1" ht="18.75" x14ac:dyDescent="0.3">
      <c r="A107" s="123" t="s">
        <v>103</v>
      </c>
      <c r="B107" s="123"/>
      <c r="C107" s="123"/>
      <c r="D107" s="123"/>
      <c r="E107" s="123"/>
      <c r="F107" s="123"/>
      <c r="G107" s="123"/>
      <c r="H107" s="123"/>
      <c r="I107" s="123"/>
      <c r="J107" s="123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</row>
    <row r="108" spans="1:25" s="54" customFormat="1" ht="18.75" x14ac:dyDescent="0.3">
      <c r="A108" s="124" t="s">
        <v>104</v>
      </c>
      <c r="B108" s="124"/>
      <c r="C108" s="124"/>
      <c r="D108" s="124"/>
      <c r="E108" s="124"/>
      <c r="F108" s="124"/>
      <c r="G108" s="124"/>
      <c r="H108" s="124"/>
      <c r="I108" s="124"/>
      <c r="J108" s="124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</row>
    <row r="109" spans="1:25" s="54" customFormat="1" ht="18" x14ac:dyDescent="0.25">
      <c r="A109" s="125" t="s">
        <v>84</v>
      </c>
      <c r="B109" s="125"/>
      <c r="C109" s="125"/>
      <c r="D109" s="125"/>
      <c r="E109" s="125"/>
      <c r="F109" s="125"/>
      <c r="G109" s="125"/>
      <c r="H109" s="125"/>
      <c r="I109" s="125"/>
      <c r="J109" s="125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</row>
    <row r="110" spans="1:25" s="54" customFormat="1" x14ac:dyDescent="0.25"/>
    <row r="111" spans="1:25" ht="15.75" thickBot="1" x14ac:dyDescent="0.3"/>
    <row r="112" spans="1:25" ht="15.75" thickBot="1" x14ac:dyDescent="0.3">
      <c r="A112" s="87" t="s">
        <v>111</v>
      </c>
    </row>
    <row r="113" spans="1:1" ht="45.75" thickBot="1" x14ac:dyDescent="0.3">
      <c r="A113" s="88" t="s">
        <v>112</v>
      </c>
    </row>
    <row r="114" spans="1:1" ht="105.75" thickBot="1" x14ac:dyDescent="0.3">
      <c r="A114" s="89" t="s">
        <v>113</v>
      </c>
    </row>
  </sheetData>
  <mergeCells count="15">
    <mergeCell ref="G2:I2"/>
    <mergeCell ref="A106:J106"/>
    <mergeCell ref="A107:J107"/>
    <mergeCell ref="A108:J108"/>
    <mergeCell ref="A109:J109"/>
    <mergeCell ref="F4:J4"/>
    <mergeCell ref="A6:O6"/>
    <mergeCell ref="G99:I99"/>
    <mergeCell ref="G100:I100"/>
    <mergeCell ref="G101:I101"/>
    <mergeCell ref="G102:I102"/>
    <mergeCell ref="A99:B99"/>
    <mergeCell ref="A100:B100"/>
    <mergeCell ref="A101:B101"/>
    <mergeCell ref="A102:B102"/>
  </mergeCells>
  <pageMargins left="0.46" right="0.15748031496062992" top="0.23622047244094491" bottom="0.55118110236220474" header="0.31496062992125984" footer="0.31496062992125984"/>
  <pageSetup scale="63" orientation="landscape" r:id="rId1"/>
  <rowBreaks count="2" manualBreakCount="2">
    <brk id="39" max="9" man="1"/>
    <brk id="73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98"/>
  <sheetViews>
    <sheetView topLeftCell="A31" workbookViewId="0">
      <selection activeCell="H49" sqref="H49"/>
    </sheetView>
  </sheetViews>
  <sheetFormatPr baseColWidth="10" defaultColWidth="11.42578125" defaultRowHeight="15" x14ac:dyDescent="0.25"/>
  <cols>
    <col min="1" max="1" width="63" style="10" customWidth="1"/>
    <col min="2" max="2" width="17.5703125" style="22" customWidth="1"/>
    <col min="3" max="3" width="16.7109375" style="10" customWidth="1"/>
    <col min="4" max="16384" width="11.42578125" style="10"/>
  </cols>
  <sheetData>
    <row r="3" spans="1:14" ht="28.5" customHeight="1" x14ac:dyDescent="0.25">
      <c r="A3" s="135" t="s">
        <v>83</v>
      </c>
      <c r="B3" s="136"/>
      <c r="C3" s="136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</row>
    <row r="4" spans="1:14" ht="21" customHeight="1" x14ac:dyDescent="0.25">
      <c r="A4" s="137"/>
      <c r="B4" s="138"/>
      <c r="C4" s="138"/>
      <c r="D4" s="64"/>
      <c r="E4" s="65"/>
      <c r="F4" s="65"/>
      <c r="G4" s="65"/>
      <c r="H4" s="65"/>
      <c r="I4" s="65"/>
      <c r="J4" s="65"/>
      <c r="K4" s="65"/>
      <c r="L4" s="65"/>
      <c r="M4" s="65"/>
      <c r="N4" s="65"/>
    </row>
    <row r="5" spans="1:14" ht="15.75" x14ac:dyDescent="0.25">
      <c r="A5" s="139" t="s">
        <v>105</v>
      </c>
      <c r="B5" s="140"/>
      <c r="C5" s="140"/>
      <c r="D5" s="66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4" ht="15.75" customHeight="1" x14ac:dyDescent="0.25">
      <c r="A6" s="141" t="s">
        <v>106</v>
      </c>
      <c r="B6" s="142"/>
      <c r="C6" s="142"/>
      <c r="D6" s="68"/>
      <c r="E6" s="69"/>
      <c r="F6" s="69"/>
      <c r="G6" s="69"/>
      <c r="H6" s="69"/>
      <c r="I6" s="69"/>
      <c r="J6" s="69"/>
      <c r="K6" s="69"/>
      <c r="L6" s="69"/>
      <c r="M6" s="69"/>
      <c r="N6" s="69"/>
    </row>
    <row r="7" spans="1:14" ht="15.75" customHeight="1" x14ac:dyDescent="0.25">
      <c r="A7" s="141" t="s">
        <v>36</v>
      </c>
      <c r="B7" s="142"/>
      <c r="C7" s="142"/>
      <c r="D7" s="70"/>
      <c r="E7" s="69"/>
      <c r="F7" s="69"/>
      <c r="G7" s="69"/>
      <c r="H7" s="69"/>
      <c r="I7" s="69"/>
      <c r="J7" s="69"/>
      <c r="K7" s="69"/>
      <c r="L7" s="69"/>
      <c r="M7" s="69"/>
      <c r="N7" s="69"/>
    </row>
    <row r="9" spans="1:14" ht="15" customHeight="1" x14ac:dyDescent="0.25">
      <c r="A9" s="18" t="s">
        <v>107</v>
      </c>
      <c r="B9" s="134" t="s">
        <v>37</v>
      </c>
      <c r="C9" s="134" t="s">
        <v>38</v>
      </c>
      <c r="D9" s="71"/>
    </row>
    <row r="10" spans="1:14" ht="23.25" customHeight="1" x14ac:dyDescent="0.25">
      <c r="A10" s="18"/>
      <c r="B10" s="134"/>
      <c r="C10" s="134"/>
      <c r="D10" s="71"/>
    </row>
    <row r="11" spans="1:14" x14ac:dyDescent="0.25">
      <c r="A11" s="72" t="s">
        <v>1</v>
      </c>
      <c r="B11" s="73"/>
      <c r="C11" s="74"/>
      <c r="D11" s="71"/>
    </row>
    <row r="12" spans="1:14" x14ac:dyDescent="0.25">
      <c r="A12" s="75" t="s">
        <v>2</v>
      </c>
      <c r="B12" s="76">
        <f>+B13+B14+B15+B16+B17</f>
        <v>1242622404</v>
      </c>
      <c r="C12" s="76">
        <f>+C13+C14+C15+C16+C17</f>
        <v>12894595.33</v>
      </c>
      <c r="D12" s="71"/>
    </row>
    <row r="13" spans="1:14" x14ac:dyDescent="0.25">
      <c r="A13" s="77" t="s">
        <v>3</v>
      </c>
      <c r="B13" s="78">
        <v>1205340992</v>
      </c>
      <c r="C13" s="78">
        <v>11829910.33</v>
      </c>
      <c r="D13" s="71"/>
    </row>
    <row r="14" spans="1:14" x14ac:dyDescent="0.25">
      <c r="A14" s="77" t="s">
        <v>4</v>
      </c>
      <c r="B14" s="78">
        <v>24326520</v>
      </c>
      <c r="C14" s="79">
        <v>0</v>
      </c>
      <c r="D14" s="71"/>
    </row>
    <row r="15" spans="1:14" x14ac:dyDescent="0.25">
      <c r="A15" s="77" t="s">
        <v>39</v>
      </c>
      <c r="B15" s="79">
        <v>0</v>
      </c>
      <c r="C15" s="79">
        <v>0</v>
      </c>
      <c r="D15" s="71"/>
    </row>
    <row r="16" spans="1:14" x14ac:dyDescent="0.25">
      <c r="A16" s="77" t="s">
        <v>5</v>
      </c>
      <c r="B16" s="79">
        <v>0</v>
      </c>
      <c r="C16" s="79">
        <v>0</v>
      </c>
      <c r="D16" s="71"/>
    </row>
    <row r="17" spans="1:4" x14ac:dyDescent="0.25">
      <c r="A17" s="77" t="s">
        <v>6</v>
      </c>
      <c r="B17" s="78">
        <v>12954892</v>
      </c>
      <c r="C17" s="78">
        <v>1064685</v>
      </c>
      <c r="D17" s="71"/>
    </row>
    <row r="18" spans="1:4" x14ac:dyDescent="0.25">
      <c r="A18" s="75" t="s">
        <v>7</v>
      </c>
      <c r="B18" s="76">
        <f>+B19+B20+B21+B22+B23+B24+B25+B26+B27</f>
        <v>299005590</v>
      </c>
      <c r="C18" s="76">
        <f>+C19+C20+C21+C22+C23+C24+C25+C26+C27</f>
        <v>83196913</v>
      </c>
      <c r="D18" s="71"/>
    </row>
    <row r="19" spans="1:4" x14ac:dyDescent="0.25">
      <c r="A19" s="77" t="s">
        <v>8</v>
      </c>
      <c r="B19" s="78">
        <v>144483942</v>
      </c>
      <c r="C19" s="79">
        <v>0</v>
      </c>
      <c r="D19" s="71"/>
    </row>
    <row r="20" spans="1:4" x14ac:dyDescent="0.25">
      <c r="A20" s="77" t="s">
        <v>9</v>
      </c>
      <c r="B20" s="78">
        <v>3000000</v>
      </c>
      <c r="C20" s="79">
        <v>0</v>
      </c>
      <c r="D20" s="71"/>
    </row>
    <row r="21" spans="1:4" x14ac:dyDescent="0.25">
      <c r="A21" s="77" t="s">
        <v>10</v>
      </c>
      <c r="B21" s="78">
        <v>54221469</v>
      </c>
      <c r="C21" s="79">
        <v>3500000</v>
      </c>
      <c r="D21" s="71"/>
    </row>
    <row r="22" spans="1:4" x14ac:dyDescent="0.25">
      <c r="A22" s="77" t="s">
        <v>11</v>
      </c>
      <c r="B22" s="78">
        <v>5050000</v>
      </c>
      <c r="C22" s="78">
        <v>-1980000</v>
      </c>
      <c r="D22" s="71"/>
    </row>
    <row r="23" spans="1:4" x14ac:dyDescent="0.25">
      <c r="A23" s="77" t="s">
        <v>12</v>
      </c>
      <c r="B23" s="78">
        <v>30098477</v>
      </c>
      <c r="C23" s="78">
        <v>-5638881</v>
      </c>
    </row>
    <row r="24" spans="1:4" x14ac:dyDescent="0.25">
      <c r="A24" s="77" t="s">
        <v>13</v>
      </c>
      <c r="B24" s="78">
        <v>5500000</v>
      </c>
      <c r="C24" s="78">
        <v>8208069</v>
      </c>
    </row>
    <row r="25" spans="1:4" x14ac:dyDescent="0.25">
      <c r="A25" s="77" t="s">
        <v>14</v>
      </c>
      <c r="B25" s="78">
        <v>29177702</v>
      </c>
      <c r="C25" s="78">
        <v>90186367</v>
      </c>
    </row>
    <row r="26" spans="1:4" x14ac:dyDescent="0.25">
      <c r="A26" s="77" t="s">
        <v>15</v>
      </c>
      <c r="B26" s="78">
        <v>20774000</v>
      </c>
      <c r="C26" s="78">
        <v>-7600000</v>
      </c>
    </row>
    <row r="27" spans="1:4" x14ac:dyDescent="0.25">
      <c r="A27" s="77" t="s">
        <v>40</v>
      </c>
      <c r="B27" s="78">
        <v>6700000</v>
      </c>
      <c r="C27" s="78">
        <v>-3478642</v>
      </c>
    </row>
    <row r="28" spans="1:4" x14ac:dyDescent="0.25">
      <c r="A28" s="75" t="s">
        <v>16</v>
      </c>
      <c r="B28" s="76">
        <f>+B29+B30+B31+B32+B33+B34+B35+B36+B37</f>
        <v>786514687</v>
      </c>
      <c r="C28" s="76">
        <f>+C29+C30+C31+C32+C33+C34+C35+C36+C37</f>
        <v>-138064255</v>
      </c>
    </row>
    <row r="29" spans="1:4" x14ac:dyDescent="0.25">
      <c r="A29" s="77" t="s">
        <v>17</v>
      </c>
      <c r="B29" s="78">
        <v>186988790</v>
      </c>
      <c r="C29" s="78">
        <v>-219429</v>
      </c>
    </row>
    <row r="30" spans="1:4" x14ac:dyDescent="0.25">
      <c r="A30" s="77" t="s">
        <v>18</v>
      </c>
      <c r="B30" s="78">
        <v>37314574</v>
      </c>
      <c r="C30" s="78">
        <v>-6951344</v>
      </c>
    </row>
    <row r="31" spans="1:4" x14ac:dyDescent="0.25">
      <c r="A31" s="77" t="s">
        <v>19</v>
      </c>
      <c r="B31" s="78">
        <v>26350000</v>
      </c>
      <c r="C31" s="78">
        <v>-6149231</v>
      </c>
    </row>
    <row r="32" spans="1:4" x14ac:dyDescent="0.25">
      <c r="A32" s="77" t="s">
        <v>20</v>
      </c>
      <c r="B32" s="78">
        <v>5000000</v>
      </c>
      <c r="C32" s="109">
        <v>7147040</v>
      </c>
    </row>
    <row r="33" spans="1:5" x14ac:dyDescent="0.25">
      <c r="A33" s="77" t="s">
        <v>21</v>
      </c>
      <c r="B33" s="78">
        <v>23100000</v>
      </c>
      <c r="C33" s="78">
        <v>-11156544</v>
      </c>
      <c r="E33" s="27"/>
    </row>
    <row r="34" spans="1:5" x14ac:dyDescent="0.25">
      <c r="A34" s="77" t="s">
        <v>22</v>
      </c>
      <c r="B34" s="78">
        <v>26429948</v>
      </c>
      <c r="C34" s="78">
        <v>-13543553</v>
      </c>
    </row>
    <row r="35" spans="1:5" x14ac:dyDescent="0.25">
      <c r="A35" s="77" t="s">
        <v>23</v>
      </c>
      <c r="B35" s="78">
        <v>202482092</v>
      </c>
      <c r="C35" s="104">
        <v>388018</v>
      </c>
    </row>
    <row r="36" spans="1:5" x14ac:dyDescent="0.25">
      <c r="A36" s="77" t="s">
        <v>41</v>
      </c>
      <c r="B36" s="79">
        <v>0</v>
      </c>
      <c r="C36" s="79">
        <v>0</v>
      </c>
    </row>
    <row r="37" spans="1:5" x14ac:dyDescent="0.25">
      <c r="A37" s="77" t="s">
        <v>24</v>
      </c>
      <c r="B37" s="78">
        <v>278849283</v>
      </c>
      <c r="C37" s="78">
        <v>-107579212</v>
      </c>
    </row>
    <row r="38" spans="1:5" x14ac:dyDescent="0.25">
      <c r="A38" s="75" t="s">
        <v>25</v>
      </c>
      <c r="B38" s="76">
        <f>+B39+B40+B41+B42+B43+B44+B45+B46</f>
        <v>6766952538</v>
      </c>
      <c r="C38" s="76">
        <f>+C39+C40+C41+C42+C43+C44+C45+C46</f>
        <v>-852528875.71000004</v>
      </c>
    </row>
    <row r="39" spans="1:5" x14ac:dyDescent="0.25">
      <c r="A39" s="77" t="s">
        <v>26</v>
      </c>
      <c r="B39" s="78">
        <v>6717197047</v>
      </c>
      <c r="C39" s="78">
        <v>-852528875.71000004</v>
      </c>
    </row>
    <row r="40" spans="1:5" x14ac:dyDescent="0.25">
      <c r="A40" s="77" t="s">
        <v>42</v>
      </c>
      <c r="B40" s="79">
        <v>0</v>
      </c>
      <c r="C40" s="79">
        <v>0</v>
      </c>
    </row>
    <row r="41" spans="1:5" x14ac:dyDescent="0.25">
      <c r="A41" s="77" t="s">
        <v>43</v>
      </c>
      <c r="B41" s="79">
        <v>0</v>
      </c>
      <c r="C41" s="79">
        <v>0</v>
      </c>
    </row>
    <row r="42" spans="1:5" x14ac:dyDescent="0.25">
      <c r="A42" s="77" t="s">
        <v>44</v>
      </c>
      <c r="B42" s="79">
        <v>0</v>
      </c>
      <c r="C42" s="79">
        <v>0</v>
      </c>
    </row>
    <row r="43" spans="1:5" x14ac:dyDescent="0.25">
      <c r="A43" s="77" t="s">
        <v>45</v>
      </c>
      <c r="B43" s="79">
        <v>0</v>
      </c>
      <c r="C43" s="79">
        <v>0</v>
      </c>
    </row>
    <row r="44" spans="1:5" x14ac:dyDescent="0.25">
      <c r="A44" s="77" t="s">
        <v>86</v>
      </c>
      <c r="B44" s="79">
        <v>0</v>
      </c>
      <c r="C44" s="79">
        <v>0</v>
      </c>
    </row>
    <row r="45" spans="1:5" x14ac:dyDescent="0.25">
      <c r="A45" s="77" t="s">
        <v>27</v>
      </c>
      <c r="B45" s="78">
        <v>11837743</v>
      </c>
      <c r="C45" s="79">
        <v>0</v>
      </c>
    </row>
    <row r="46" spans="1:5" x14ac:dyDescent="0.25">
      <c r="A46" s="77" t="s">
        <v>46</v>
      </c>
      <c r="B46" s="78">
        <v>37917748</v>
      </c>
      <c r="C46" s="79">
        <v>0</v>
      </c>
    </row>
    <row r="47" spans="1:5" x14ac:dyDescent="0.25">
      <c r="A47" s="75" t="s">
        <v>47</v>
      </c>
      <c r="B47" s="80">
        <f>+B48+B49+B50+B56+B57+B58</f>
        <v>0</v>
      </c>
      <c r="C47" s="80">
        <f>+C48+C49+C50+C56+C57+C58</f>
        <v>0</v>
      </c>
    </row>
    <row r="48" spans="1:5" x14ac:dyDescent="0.25">
      <c r="A48" s="77" t="s">
        <v>48</v>
      </c>
      <c r="B48" s="79">
        <v>0</v>
      </c>
      <c r="C48" s="79">
        <v>0</v>
      </c>
    </row>
    <row r="49" spans="1:3" x14ac:dyDescent="0.25">
      <c r="A49" s="77" t="s">
        <v>49</v>
      </c>
      <c r="B49" s="79">
        <v>0</v>
      </c>
      <c r="C49" s="79">
        <v>0</v>
      </c>
    </row>
    <row r="50" spans="1:3" x14ac:dyDescent="0.25">
      <c r="A50" s="77" t="s">
        <v>50</v>
      </c>
      <c r="B50" s="79">
        <v>0</v>
      </c>
      <c r="C50" s="79">
        <v>0</v>
      </c>
    </row>
    <row r="55" spans="1:3" x14ac:dyDescent="0.25">
      <c r="B55" s="10"/>
    </row>
    <row r="56" spans="1:3" x14ac:dyDescent="0.25">
      <c r="A56" s="77" t="s">
        <v>51</v>
      </c>
      <c r="B56" s="79">
        <v>0</v>
      </c>
      <c r="C56" s="79">
        <v>0</v>
      </c>
    </row>
    <row r="57" spans="1:3" x14ac:dyDescent="0.25">
      <c r="A57" s="77" t="s">
        <v>53</v>
      </c>
      <c r="B57" s="79">
        <v>0</v>
      </c>
      <c r="C57" s="79">
        <v>0</v>
      </c>
    </row>
    <row r="58" spans="1:3" x14ac:dyDescent="0.25">
      <c r="A58" s="77" t="s">
        <v>54</v>
      </c>
      <c r="B58" s="79">
        <v>0</v>
      </c>
      <c r="C58" s="79">
        <v>0</v>
      </c>
    </row>
    <row r="59" spans="1:3" x14ac:dyDescent="0.25">
      <c r="A59" s="75" t="s">
        <v>28</v>
      </c>
      <c r="B59" s="76">
        <f>+B60+B61+B62+B63+B64+B65+B66+B67+B68</f>
        <v>337040000</v>
      </c>
      <c r="C59" s="76">
        <f>+C60+C61+C62+C63+C64+C65+C66+C67+C68</f>
        <v>-119115034</v>
      </c>
    </row>
    <row r="60" spans="1:3" x14ac:dyDescent="0.25">
      <c r="A60" s="77" t="s">
        <v>29</v>
      </c>
      <c r="B60" s="78">
        <v>69500000</v>
      </c>
      <c r="C60" s="104">
        <v>15234641</v>
      </c>
    </row>
    <row r="61" spans="1:3" x14ac:dyDescent="0.25">
      <c r="A61" s="77" t="s">
        <v>108</v>
      </c>
      <c r="B61" s="78">
        <v>165500000</v>
      </c>
      <c r="C61" s="103">
        <v>-153725550</v>
      </c>
    </row>
    <row r="62" spans="1:3" x14ac:dyDescent="0.25">
      <c r="A62" s="77" t="s">
        <v>31</v>
      </c>
      <c r="B62" s="78">
        <v>5000000</v>
      </c>
      <c r="C62" s="104">
        <v>6305348</v>
      </c>
    </row>
    <row r="63" spans="1:3" x14ac:dyDescent="0.25">
      <c r="A63" s="77" t="s">
        <v>32</v>
      </c>
      <c r="B63" s="78">
        <v>33000000</v>
      </c>
      <c r="C63" s="103">
        <v>-929752</v>
      </c>
    </row>
    <row r="64" spans="1:3" x14ac:dyDescent="0.25">
      <c r="A64" s="77" t="s">
        <v>33</v>
      </c>
      <c r="B64" s="78">
        <v>55040000</v>
      </c>
      <c r="C64" s="103">
        <v>-11621721</v>
      </c>
    </row>
    <row r="65" spans="1:3" x14ac:dyDescent="0.25">
      <c r="A65" s="77" t="s">
        <v>55</v>
      </c>
      <c r="B65" s="79">
        <v>0</v>
      </c>
      <c r="C65" s="104">
        <v>2500000</v>
      </c>
    </row>
    <row r="66" spans="1:3" x14ac:dyDescent="0.25">
      <c r="A66" s="77" t="s">
        <v>109</v>
      </c>
      <c r="B66" s="79">
        <v>0</v>
      </c>
      <c r="C66" s="79">
        <v>0</v>
      </c>
    </row>
    <row r="67" spans="1:3" x14ac:dyDescent="0.25">
      <c r="A67" s="77" t="s">
        <v>34</v>
      </c>
      <c r="B67" s="78">
        <v>8000000</v>
      </c>
      <c r="C67" s="27">
        <v>21122000</v>
      </c>
    </row>
    <row r="68" spans="1:3" x14ac:dyDescent="0.25">
      <c r="A68" s="77" t="s">
        <v>57</v>
      </c>
      <c r="B68" s="78">
        <v>1000000</v>
      </c>
      <c r="C68" s="104">
        <v>2000000</v>
      </c>
    </row>
    <row r="69" spans="1:3" x14ac:dyDescent="0.25">
      <c r="A69" s="75" t="s">
        <v>58</v>
      </c>
      <c r="B69" s="76">
        <f>+B70+B71+B72+B73</f>
        <v>2000000000</v>
      </c>
      <c r="C69" s="76">
        <f>+C70+C71+C72+C73</f>
        <v>35766137.170000002</v>
      </c>
    </row>
    <row r="70" spans="1:3" x14ac:dyDescent="0.25">
      <c r="A70" s="77" t="s">
        <v>59</v>
      </c>
      <c r="B70" s="78">
        <v>2000000000</v>
      </c>
      <c r="C70" s="27">
        <v>35766137.170000002</v>
      </c>
    </row>
    <row r="71" spans="1:3" x14ac:dyDescent="0.25">
      <c r="A71" s="77" t="s">
        <v>60</v>
      </c>
      <c r="B71" s="79">
        <v>0</v>
      </c>
      <c r="C71" s="79">
        <v>0</v>
      </c>
    </row>
    <row r="72" spans="1:3" x14ac:dyDescent="0.25">
      <c r="A72" s="77" t="s">
        <v>61</v>
      </c>
      <c r="B72" s="79">
        <v>0</v>
      </c>
      <c r="C72" s="79">
        <v>0</v>
      </c>
    </row>
    <row r="73" spans="1:3" x14ac:dyDescent="0.25">
      <c r="A73" s="77" t="s">
        <v>62</v>
      </c>
      <c r="B73" s="79">
        <v>0</v>
      </c>
      <c r="C73" s="79">
        <v>0</v>
      </c>
    </row>
    <row r="74" spans="1:3" x14ac:dyDescent="0.25">
      <c r="A74" s="75" t="s">
        <v>63</v>
      </c>
      <c r="B74" s="80">
        <f>+B75+B76</f>
        <v>0</v>
      </c>
      <c r="C74" s="80">
        <f>+C75+C76</f>
        <v>0</v>
      </c>
    </row>
    <row r="75" spans="1:3" x14ac:dyDescent="0.25">
      <c r="A75" s="77" t="s">
        <v>64</v>
      </c>
      <c r="B75" s="79">
        <v>0</v>
      </c>
      <c r="C75" s="79">
        <v>0</v>
      </c>
    </row>
    <row r="76" spans="1:3" x14ac:dyDescent="0.25">
      <c r="A76" s="77" t="s">
        <v>65</v>
      </c>
      <c r="B76" s="79">
        <v>0</v>
      </c>
      <c r="C76" s="79">
        <v>0</v>
      </c>
    </row>
    <row r="77" spans="1:3" x14ac:dyDescent="0.25">
      <c r="A77" s="75" t="s">
        <v>66</v>
      </c>
      <c r="B77" s="79">
        <v>0</v>
      </c>
      <c r="C77" s="79">
        <v>0</v>
      </c>
    </row>
    <row r="78" spans="1:3" x14ac:dyDescent="0.25">
      <c r="A78" s="77" t="s">
        <v>67</v>
      </c>
      <c r="B78" s="79">
        <v>0</v>
      </c>
      <c r="C78" s="79">
        <v>0</v>
      </c>
    </row>
    <row r="79" spans="1:3" x14ac:dyDescent="0.25">
      <c r="A79" s="77" t="s">
        <v>68</v>
      </c>
      <c r="B79" s="79">
        <v>0</v>
      </c>
      <c r="C79" s="79">
        <v>0</v>
      </c>
    </row>
    <row r="80" spans="1:3" x14ac:dyDescent="0.25">
      <c r="A80" s="77" t="s">
        <v>69</v>
      </c>
      <c r="B80" s="79">
        <v>0</v>
      </c>
      <c r="C80" s="79">
        <v>0</v>
      </c>
    </row>
    <row r="81" spans="1:3" x14ac:dyDescent="0.25">
      <c r="A81" s="81" t="s">
        <v>70</v>
      </c>
      <c r="B81" s="82">
        <v>0</v>
      </c>
      <c r="C81" s="82">
        <v>0</v>
      </c>
    </row>
    <row r="82" spans="1:3" x14ac:dyDescent="0.25">
      <c r="A82" s="83" t="s">
        <v>71</v>
      </c>
      <c r="B82" s="84">
        <f>+B83+B84</f>
        <v>0</v>
      </c>
      <c r="C82" s="79">
        <v>0</v>
      </c>
    </row>
    <row r="83" spans="1:3" x14ac:dyDescent="0.25">
      <c r="A83" s="85" t="s">
        <v>72</v>
      </c>
      <c r="B83" s="86">
        <v>0</v>
      </c>
      <c r="C83" s="79">
        <v>0</v>
      </c>
    </row>
    <row r="84" spans="1:3" x14ac:dyDescent="0.25">
      <c r="A84" s="85" t="s">
        <v>73</v>
      </c>
      <c r="B84" s="86">
        <v>0</v>
      </c>
      <c r="C84" s="79">
        <v>0</v>
      </c>
    </row>
    <row r="85" spans="1:3" x14ac:dyDescent="0.25">
      <c r="A85" s="83" t="s">
        <v>74</v>
      </c>
      <c r="B85" s="84">
        <f>+B86+B87</f>
        <v>0</v>
      </c>
      <c r="C85" s="80">
        <f>+C86+C87</f>
        <v>0</v>
      </c>
    </row>
    <row r="86" spans="1:3" x14ac:dyDescent="0.25">
      <c r="A86" s="85" t="s">
        <v>75</v>
      </c>
      <c r="B86" s="86">
        <v>0</v>
      </c>
      <c r="C86" s="79">
        <v>0</v>
      </c>
    </row>
    <row r="87" spans="1:3" x14ac:dyDescent="0.25">
      <c r="A87" s="85" t="s">
        <v>76</v>
      </c>
      <c r="B87" s="86">
        <v>0</v>
      </c>
      <c r="C87" s="79">
        <v>0</v>
      </c>
    </row>
    <row r="88" spans="1:3" x14ac:dyDescent="0.25">
      <c r="A88" s="83" t="s">
        <v>77</v>
      </c>
      <c r="B88" s="84">
        <f>+B89</f>
        <v>0</v>
      </c>
      <c r="C88" s="80">
        <f>+C89</f>
        <v>0</v>
      </c>
    </row>
    <row r="89" spans="1:3" x14ac:dyDescent="0.25">
      <c r="A89" s="85" t="s">
        <v>78</v>
      </c>
      <c r="B89" s="86">
        <v>0</v>
      </c>
      <c r="C89" s="79">
        <v>0</v>
      </c>
    </row>
    <row r="90" spans="1:3" ht="15.75" x14ac:dyDescent="0.25">
      <c r="A90" s="18" t="s">
        <v>110</v>
      </c>
      <c r="B90" s="91">
        <f>+B69+B59+B38+B28+B18+B12</f>
        <v>11432135219</v>
      </c>
      <c r="C90" s="91">
        <f>+C69+C59+C38+C28+C18+C12</f>
        <v>-977850519.20999992</v>
      </c>
    </row>
    <row r="95" spans="1:3" ht="15.75" thickBot="1" x14ac:dyDescent="0.3"/>
    <row r="96" spans="1:3" ht="15.75" thickBot="1" x14ac:dyDescent="0.3">
      <c r="A96" s="87" t="s">
        <v>111</v>
      </c>
    </row>
    <row r="97" spans="1:1" ht="45.75" thickBot="1" x14ac:dyDescent="0.3">
      <c r="A97" s="88" t="s">
        <v>112</v>
      </c>
    </row>
    <row r="98" spans="1:1" ht="75.75" thickBot="1" x14ac:dyDescent="0.3">
      <c r="A98" s="89" t="s">
        <v>113</v>
      </c>
    </row>
  </sheetData>
  <mergeCells count="7">
    <mergeCell ref="B9:B10"/>
    <mergeCell ref="C9:C10"/>
    <mergeCell ref="A3:C3"/>
    <mergeCell ref="A4:C4"/>
    <mergeCell ref="A5:C5"/>
    <mergeCell ref="A6:C6"/>
    <mergeCell ref="A7:C7"/>
  </mergeCells>
  <pageMargins left="0.47244094488188981" right="0.43307086614173229" top="0.53" bottom="0.74803149606299213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Ejecución, AGOST 2022</vt:lpstr>
      <vt:lpstr>PRESUPUESTO APROBADO 2022</vt:lpstr>
      <vt:lpstr>'Plantilla Ejecución, AGOST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Alida Garcia Mejia</dc:creator>
  <cp:lastModifiedBy>Wilmer Martinez Perez</cp:lastModifiedBy>
  <cp:lastPrinted>2022-09-05T13:49:35Z</cp:lastPrinted>
  <dcterms:created xsi:type="dcterms:W3CDTF">2018-04-17T18:57:16Z</dcterms:created>
  <dcterms:modified xsi:type="dcterms:W3CDTF">2022-09-05T13:56:50Z</dcterms:modified>
</cp:coreProperties>
</file>