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TRANSPARENCIA MIDE\17.finanzas\B.relacion de ingresos y egresos\2024\12.-DICIEMBRE\"/>
    </mc:Choice>
  </mc:AlternateContent>
  <xr:revisionPtr revIDLastSave="0" documentId="13_ncr:1_{14F750E3-E779-4370-BD97-BE6ECED9D15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antilla Ejecución 2024" sheetId="12" r:id="rId1"/>
    <sheet name="PRESUPUESTO APROBADO 2024" sheetId="13" r:id="rId2"/>
  </sheets>
  <definedNames>
    <definedName name="_xlnm.Print_Area" localSheetId="0">'Plantilla Ejecución 2024'!$A$1:$N$109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3" l="1"/>
  <c r="M93" i="12"/>
  <c r="M90" i="12"/>
  <c r="M87" i="12"/>
  <c r="M80" i="12"/>
  <c r="M74" i="12"/>
  <c r="M69" i="12"/>
  <c r="M57" i="12"/>
  <c r="M49" i="12"/>
  <c r="M40" i="12"/>
  <c r="M30" i="12"/>
  <c r="M20" i="12"/>
  <c r="M14" i="12"/>
  <c r="C64" i="13"/>
  <c r="C54" i="13"/>
  <c r="C38" i="13"/>
  <c r="C28" i="13"/>
  <c r="C18" i="13"/>
  <c r="C83" i="13"/>
  <c r="C80" i="13"/>
  <c r="C76" i="13"/>
  <c r="C69" i="13"/>
  <c r="C47" i="13"/>
  <c r="K93" i="12"/>
  <c r="K90" i="12"/>
  <c r="K87" i="12"/>
  <c r="K20" i="12"/>
  <c r="K14" i="12"/>
  <c r="J90" i="12"/>
  <c r="J93" i="12"/>
  <c r="J87" i="12"/>
  <c r="K80" i="12"/>
  <c r="J80" i="12"/>
  <c r="K74" i="12"/>
  <c r="J74" i="12"/>
  <c r="K69" i="12"/>
  <c r="J69" i="12"/>
  <c r="K57" i="12"/>
  <c r="J57" i="12"/>
  <c r="K49" i="12"/>
  <c r="J49" i="12"/>
  <c r="K40" i="12"/>
  <c r="J40" i="12"/>
  <c r="J85" i="12" s="1"/>
  <c r="J96" i="12" s="1"/>
  <c r="J30" i="12"/>
  <c r="K30" i="12"/>
  <c r="J20" i="12"/>
  <c r="L85" i="12"/>
  <c r="J14" i="12"/>
  <c r="I96" i="12"/>
  <c r="L93" i="12"/>
  <c r="L90" i="12"/>
  <c r="L87" i="12"/>
  <c r="I85" i="12"/>
  <c r="L80" i="12"/>
  <c r="L74" i="12"/>
  <c r="L69" i="12"/>
  <c r="L57" i="12"/>
  <c r="L49" i="12"/>
  <c r="L40" i="12"/>
  <c r="L30" i="12"/>
  <c r="L20" i="12"/>
  <c r="L14" i="12"/>
  <c r="M85" i="12" l="1"/>
  <c r="M96" i="12" s="1"/>
  <c r="C85" i="13"/>
  <c r="K85" i="12"/>
  <c r="K96" i="12" s="1"/>
  <c r="N14" i="12"/>
  <c r="L96" i="12"/>
  <c r="H85" i="12"/>
  <c r="H96" i="12" s="1"/>
  <c r="G85" i="12" l="1"/>
  <c r="G96" i="12" s="1"/>
  <c r="N15" i="12" l="1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6" i="12"/>
  <c r="N87" i="12"/>
  <c r="N88" i="12"/>
  <c r="N89" i="12"/>
  <c r="N90" i="12"/>
  <c r="N91" i="12"/>
  <c r="N92" i="12"/>
  <c r="N93" i="12"/>
  <c r="N94" i="12"/>
  <c r="F85" i="12" l="1"/>
  <c r="F96" i="12" s="1"/>
  <c r="E85" i="12" l="1"/>
  <c r="E96" i="12" s="1"/>
  <c r="D85" i="12" l="1"/>
  <c r="D96" i="12" s="1"/>
  <c r="B85" i="13" l="1"/>
  <c r="C85" i="12"/>
  <c r="C96" i="12" s="1"/>
  <c r="B85" i="12" l="1"/>
  <c r="N85" i="12" s="1"/>
  <c r="B95" i="12"/>
  <c r="N95" i="12" s="1"/>
  <c r="B96" i="12" l="1"/>
  <c r="N96" i="12" s="1"/>
  <c r="B83" i="13" l="1"/>
  <c r="B80" i="13"/>
  <c r="B77" i="13"/>
  <c r="B69" i="13"/>
  <c r="B47" i="13"/>
</calcChain>
</file>

<file path=xl/sharedStrings.xml><?xml version="1.0" encoding="utf-8"?>
<sst xmlns="http://schemas.openxmlformats.org/spreadsheetml/2006/main" count="241" uniqueCount="165">
  <si>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</si>
  <si>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</si>
  <si>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</si>
  <si>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</si>
  <si>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</si>
  <si>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</si>
  <si>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</si>
  <si>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</si>
  <si>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</si>
  <si>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</si>
  <si>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</si>
  <si>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</si>
  <si>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</si>
  <si>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</si>
  <si>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</si>
  <si>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</si>
  <si>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</si>
  <si>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</si>
  <si>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</si>
  <si>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</si>
  <si>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</si>
  <si>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</si>
  <si>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</si>
  <si>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</si>
  <si>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</si>
  <si>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</si>
  <si>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</si>
  <si>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</si>
  <si>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</si>
  <si>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</si>
  <si>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</si>
  <si>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</si>
  <si>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</si>
  <si>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</si>
  <si>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</si>
  <si>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</si>
  <si>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</si>
  <si>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</si>
  <si>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</si>
  <si>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</si>
  <si>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</si>
  <si>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</si>
  <si>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</si>
  <si>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</si>
  <si>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</si>
  <si>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</si>
  <si>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</si>
  <si>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</si>
  <si>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</si>
  <si>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</si>
  <si>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</si>
  <si>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</si>
  <si>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</si>
  <si>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</si>
  <si>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</si>
  <si>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</si>
  <si>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</si>
  <si>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</si>
  <si>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</si>
  <si>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</si>
  <si>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</si>
  <si>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</si>
  <si>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</si>
  <si>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</si>
  <si>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</si>
  <si>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</si>
  <si>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</si>
  <si>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</si>
  <si>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</si>
  <si>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</si>
  <si>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</si>
  <si>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</si>
  <si>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</si>
  <si>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</si>
  <si>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</si>
  <si>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</si>
  <si>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</si>
  <si>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</si>
  <si>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</si>
  <si>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</si>
  <si>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</si>
  <si>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</si>
  <si>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</si>
  <si>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</si>
  <si>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</si>
  <si>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</si>
  <si>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</si>
  <si>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</si>
  <si>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</si>
  <si>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</si>
  <si>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</si>
  <si>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</si>
  <si>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</si>
  <si>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</si>
  <si>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</si>
  <si>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</si>
  <si>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</si>
  <si>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</si>
  <si>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</si>
  <si>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</si>
  <si>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</si>
  <si>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</si>
  <si>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</si>
  <si>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</si>
  <si>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</si>
  <si>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</si>
  <si>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</si>
  <si>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</si>
  <si>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</si>
  <si>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</si>
  <si>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</si>
  <si>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</si>
  <si>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</si>
  <si>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</si>
  <si>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</si>
  <si>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</si>
  <si>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</si>
  <si>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</si>
  <si>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</si>
  <si>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Noviembre</t>
  </si>
  <si>
    <t>Diciembre</t>
  </si>
  <si>
    <t xml:space="preserve">Fuente: Sistema Integrado de Gestión Financiera
Periodo: 2024
</t>
  </si>
  <si>
    <t>Año 2024</t>
  </si>
  <si>
    <t>1,444,648,774.00</t>
  </si>
  <si>
    <t>36,715,695.00</t>
  </si>
  <si>
    <t>14,730,605.00</t>
  </si>
  <si>
    <t>1,107,680,217.00</t>
  </si>
  <si>
    <t>138,012,294.00</t>
  </si>
  <si>
    <t>1,220,000.00</t>
  </si>
  <si>
    <t>97,346,356.00</t>
  </si>
  <si>
    <t>20,559,220.00</t>
  </si>
  <si>
    <t>86,806,457.00</t>
  </si>
  <si>
    <t>420,706,000.00</t>
  </si>
  <si>
    <t>301,413,407.00</t>
  </si>
  <si>
    <t>24,574,596.00</t>
  </si>
  <si>
    <t>17,041,887.00</t>
  </si>
  <si>
    <t>760,944,517.00</t>
  </si>
  <si>
    <t>207,111,556.00</t>
  </si>
  <si>
    <t>70,420,958.00</t>
  </si>
  <si>
    <t>33,401,769.00</t>
  </si>
  <si>
    <t>13,167,400.00</t>
  </si>
  <si>
    <t>10,200,000.00</t>
  </si>
  <si>
    <t>29,802,652.00</t>
  </si>
  <si>
    <t>213,270,024.00</t>
  </si>
  <si>
    <t>183,570,158.00</t>
  </si>
  <si>
    <t>9,449,821,833.00</t>
  </si>
  <si>
    <t>9,390,066,342.00</t>
  </si>
  <si>
    <t>11,837,743.00</t>
  </si>
  <si>
    <t>47,917,748.00</t>
  </si>
  <si>
    <t>352,044,366.00</t>
  </si>
  <si>
    <t>58,778,274.00</t>
  </si>
  <si>
    <t>23,500,000.00</t>
  </si>
  <si>
    <t>13,000,000.00</t>
  </si>
  <si>
    <t>31,000,000.00</t>
  </si>
  <si>
    <t>51,980,411.00</t>
  </si>
  <si>
    <t>166,785,681.00</t>
  </si>
  <si>
    <t>4,000,000.00</t>
  </si>
  <si>
    <t>3,000,000.00</t>
  </si>
  <si>
    <t>1,453,311,232.00</t>
  </si>
  <si>
    <t>Capitán Contadora, ERD.</t>
  </si>
  <si>
    <t>Coronel Contadora, ERD.</t>
  </si>
  <si>
    <t>Licda. YUMIRIS ALT. ALMANZAR DE DIAZ,</t>
  </si>
  <si>
    <t>Lic. JHONNY SILVERIO MENDEZ CUEVAS</t>
  </si>
  <si>
    <t>Fecha de registro: hasta el 30 de diciembre 2024</t>
  </si>
  <si>
    <t>Fecha de imputación: desde el 01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</si>
</sst>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-* #.##0.00\ &quot;€&quot;_-;\-* #.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01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" fontId="1" fillId="4" borderId="0" xfId="0" applyNumberFormat="1" applyFont="1" applyFill="1"/>
    <xf numFmtId="4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Alignment="1">
      <alignment horizontal="center" vertical="center" wrapText="1"/>
    </xf>
    <xf numFmtId="0" fontId="11" fillId="0" borderId="0" xfId="2" applyFont="1" applyAlignment="1"/>
    <xf numFmtId="0" fontId="8" fillId="0" borderId="0" xfId="2" applyFont="1">
      <alignment wrapText="1"/>
    </xf>
    <xf numFmtId="0" fontId="8" fillId="0" borderId="0" xfId="0" applyFont="1"/>
    <xf numFmtId="43" fontId="1" fillId="0" borderId="0" xfId="1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43" fontId="19" fillId="0" borderId="0" xfId="1" applyFont="1" applyAlignment="1">
      <alignment horizontal="right"/>
    </xf>
    <xf numFmtId="43" fontId="7" fillId="0" borderId="0" xfId="0" applyNumberFormat="1" applyFont="1"/>
    <xf numFmtId="43" fontId="20" fillId="0" borderId="0" xfId="1" applyFont="1" applyAlignment="1">
      <alignment horizontal="right"/>
    </xf>
    <xf numFmtId="0" fontId="9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7" fillId="0" borderId="0" xfId="0" applyFont="1"/>
    <xf numFmtId="39" fontId="0" fillId="0" borderId="0" xfId="1" applyNumberFormat="1" applyFont="1" applyFill="1" applyAlignment="1">
      <alignment horizontal="right"/>
    </xf>
    <xf numFmtId="4" fontId="0" fillId="0" borderId="0" xfId="0" applyNumberFormat="1" applyAlignment="1">
      <alignment vertical="center"/>
    </xf>
    <xf numFmtId="43" fontId="1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43" fontId="0" fillId="0" borderId="0" xfId="1" applyFont="1" applyFill="1" applyAlignment="1">
      <alignment horizontal="right"/>
    </xf>
    <xf numFmtId="4" fontId="1" fillId="0" borderId="0" xfId="0" applyNumberFormat="1" applyFont="1" applyAlignment="1">
      <alignment horizontal="right"/>
    </xf>
    <xf numFmtId="39" fontId="1" fillId="0" borderId="0" xfId="1" applyNumberFormat="1" applyFont="1" applyFill="1" applyAlignment="1">
      <alignment horizontal="right"/>
    </xf>
    <xf numFmtId="39" fontId="1" fillId="0" borderId="1" xfId="1" applyNumberFormat="1" applyFont="1" applyFill="1" applyBorder="1" applyAlignment="1">
      <alignment horizontal="right"/>
    </xf>
    <xf numFmtId="39" fontId="1" fillId="0" borderId="0" xfId="1" applyNumberFormat="1" applyFont="1" applyAlignment="1">
      <alignment horizontal="right"/>
    </xf>
    <xf numFmtId="39" fontId="0" fillId="0" borderId="0" xfId="1" applyNumberFormat="1" applyFont="1" applyAlignment="1">
      <alignment horizontal="right"/>
    </xf>
    <xf numFmtId="166" fontId="1" fillId="0" borderId="0" xfId="1" applyNumberFormat="1" applyFont="1" applyFill="1" applyAlignment="1">
      <alignment horizontal="right"/>
    </xf>
    <xf numFmtId="43" fontId="1" fillId="3" borderId="4" xfId="1" applyFont="1" applyFill="1" applyBorder="1" applyAlignment="1">
      <alignment horizontal="right" vertical="center" wrapText="1"/>
    </xf>
    <xf numFmtId="43" fontId="1" fillId="3" borderId="4" xfId="1" applyFont="1" applyFill="1" applyBorder="1" applyAlignment="1">
      <alignment vertical="center" wrapText="1"/>
    </xf>
    <xf numFmtId="0" fontId="21" fillId="0" borderId="0" xfId="2" applyFont="1" applyAlignment="1">
      <alignment horizontal="center" wrapText="1"/>
    </xf>
    <xf numFmtId="0" fontId="17" fillId="0" borderId="0" xfId="2" applyFont="1" applyAlignment="1">
      <alignment horizontal="center" wrapText="1"/>
    </xf>
    <xf numFmtId="0" fontId="22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249998</xdr:colOff>
      <xdr:row>5</xdr:row>
      <xdr:rowOff>0</xdr:rowOff>
    </xdr:from>
    <xdr:to>
      <xdr:col>17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2243888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2243888" cy="917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958778</xdr:colOff>
      <xdr:row>4</xdr:row>
      <xdr:rowOff>76200</xdr:rowOff>
    </xdr:from>
    <xdr:to>
      <xdr:col>13</xdr:col>
      <xdr:colOff>50800</xdr:colOff>
      <xdr:row>8</xdr:row>
      <xdr:rowOff>152400</xdr:rowOff>
    </xdr:to>
    <xdr:pic>
      <xdr:nvPicPr>
        <xdr:cNvPr id="8" name="Picture 4" descr="Logo SEF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9278" y="838200"/>
          <a:ext cx="229242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133350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191501" y="5238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1619250</xdr:colOff>
      <xdr:row>5</xdr:row>
      <xdr:rowOff>1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781049</xdr:colOff>
      <xdr:row>2</xdr:row>
      <xdr:rowOff>133350</xdr:rowOff>
    </xdr:from>
    <xdr:to>
      <xdr:col>3</xdr:col>
      <xdr:colOff>228600</xdr:colOff>
      <xdr:row>4</xdr:row>
      <xdr:rowOff>161925</xdr:rowOff>
    </xdr:to>
    <xdr:pic>
      <xdr:nvPicPr>
        <xdr:cNvPr id="5" name="Picture 4" descr="Logo SEF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91499" y="514350"/>
          <a:ext cx="173355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E114"/>
  <sheetViews>
    <sheetView showGridLines="0" tabSelected="1" view="pageLayout" zoomScale="55" zoomScaleNormal="90" zoomScaleSheetLayoutView="40" zoomScalePageLayoutView="55" workbookViewId="0">
      <selection activeCell="A102" sqref="A102:B102"/>
    </sheetView>
  </sheetViews>
  <sheetFormatPr baseColWidth="10" defaultColWidth="11.44140625" defaultRowHeight="14.4" x14ac:dyDescent="0.3"/>
  <cols>
    <col min="1" max="1" width="86.5546875" bestFit="1" customWidth="1"/>
    <col min="2" max="2" width="23.109375" bestFit="1" customWidth="1"/>
    <col min="3" max="3" width="22.33203125" bestFit="1" customWidth="1"/>
    <col min="4" max="4" width="22.5546875" bestFit="1" customWidth="1"/>
    <col min="5" max="5" width="20.88671875" bestFit="1" customWidth="1"/>
    <col min="6" max="6" width="22.33203125" bestFit="1" customWidth="1"/>
    <col min="7" max="7" width="22.5546875" bestFit="1" customWidth="1"/>
    <col min="8" max="8" width="24.5546875" bestFit="1" customWidth="1"/>
    <col min="9" max="9" width="24.33203125" bestFit="1" customWidth="1"/>
    <col min="10" max="10" width="24" bestFit="1" customWidth="1"/>
    <col min="11" max="11" width="24.6640625" bestFit="1" customWidth="1"/>
    <col min="12" max="12" width="25" bestFit="1" customWidth="1"/>
    <col min="13" max="13" width="24.33203125" bestFit="1" customWidth="1"/>
    <col min="14" max="14" width="25.5546875" bestFit="1" customWidth="1"/>
    <col min="15" max="15" width="18.5546875" customWidth="1"/>
    <col min="16" max="16" width="19.6640625" customWidth="1"/>
    <col min="17" max="17" width="16.88671875" customWidth="1"/>
    <col min="18" max="18" width="15.5546875" customWidth="1"/>
    <col min="20" max="20" width="96.6640625" bestFit="1" customWidth="1"/>
    <col min="22" max="29" width="6" bestFit="1" customWidth="1"/>
    <col min="30" max="31" width="7" bestFit="1" customWidth="1"/>
  </cols>
  <sheetData>
    <row r="6" spans="1:31" ht="18" x14ac:dyDescent="0.3">
      <c r="A6" s="84" t="s">
        <v>83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62"/>
      <c r="P6" s="62"/>
      <c r="Q6" s="62"/>
      <c r="R6" s="62"/>
    </row>
    <row r="7" spans="1:31" ht="18" x14ac:dyDescent="0.3">
      <c r="A7" s="84">
        <v>2024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62"/>
      <c r="P7" s="62"/>
      <c r="Q7" s="62"/>
      <c r="R7" s="62"/>
    </row>
    <row r="8" spans="1:31" ht="15.6" x14ac:dyDescent="0.3">
      <c r="A8" s="85" t="s">
        <v>82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63"/>
      <c r="P8" s="63"/>
      <c r="Q8" s="63"/>
      <c r="R8" s="63"/>
    </row>
    <row r="9" spans="1:31" x14ac:dyDescent="0.3">
      <c r="A9" s="86" t="s">
        <v>36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spans="1:31" ht="18" x14ac:dyDescent="0.3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  <c r="P10" s="26"/>
      <c r="Q10" s="26"/>
      <c r="R10" s="26"/>
      <c r="T10" s="14"/>
    </row>
    <row r="11" spans="1:31" ht="18" x14ac:dyDescent="0.3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26"/>
      <c r="Q11" s="26"/>
      <c r="R11" s="26"/>
      <c r="T11" s="14"/>
    </row>
    <row r="12" spans="1:31" ht="15.6" x14ac:dyDescent="0.3">
      <c r="A12" s="17" t="s">
        <v>0</v>
      </c>
      <c r="B12" s="18" t="s">
        <v>81</v>
      </c>
      <c r="C12" s="18" t="s">
        <v>106</v>
      </c>
      <c r="D12" s="18" t="s">
        <v>107</v>
      </c>
      <c r="E12" s="18" t="s">
        <v>108</v>
      </c>
      <c r="F12" s="18" t="s">
        <v>109</v>
      </c>
      <c r="G12" s="18" t="s">
        <v>110</v>
      </c>
      <c r="H12" s="18" t="s">
        <v>111</v>
      </c>
      <c r="I12" s="18" t="s">
        <v>112</v>
      </c>
      <c r="J12" s="18" t="s">
        <v>113</v>
      </c>
      <c r="K12" s="18" t="s">
        <v>114</v>
      </c>
      <c r="L12" s="18" t="s">
        <v>119</v>
      </c>
      <c r="M12" s="18" t="s">
        <v>120</v>
      </c>
      <c r="N12" s="18" t="s">
        <v>96</v>
      </c>
      <c r="P12" s="32"/>
      <c r="Q12" s="32"/>
      <c r="R12" s="32"/>
      <c r="AD12" s="22"/>
      <c r="AE12" s="22"/>
    </row>
    <row r="13" spans="1:31" ht="12.75" customHeight="1" x14ac:dyDescent="0.3">
      <c r="A13" s="10" t="s">
        <v>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P13" s="36"/>
      <c r="Q13" s="36"/>
      <c r="R13" s="36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ht="24" customHeight="1" x14ac:dyDescent="0.3">
      <c r="A14" s="12" t="s">
        <v>2</v>
      </c>
      <c r="B14" s="20">
        <v>98331162.299999997</v>
      </c>
      <c r="C14" s="20">
        <v>98201589.829999998</v>
      </c>
      <c r="D14" s="20">
        <v>97536302.079999998</v>
      </c>
      <c r="E14" s="20">
        <v>108494925.20999999</v>
      </c>
      <c r="F14" s="20">
        <v>98124870.680000007</v>
      </c>
      <c r="G14" s="20">
        <v>98343450.819999993</v>
      </c>
      <c r="H14" s="20">
        <v>98242637.530000001</v>
      </c>
      <c r="I14" s="20">
        <v>222979392.06999999</v>
      </c>
      <c r="J14" s="20">
        <f>+J15+J16+J17+J18+J19</f>
        <v>97422893.600000009</v>
      </c>
      <c r="K14" s="20">
        <f>+K15+K16+K17+K18+K19</f>
        <v>124946512.25</v>
      </c>
      <c r="L14" s="20">
        <f>+L15+L16+L17+L18+L19</f>
        <v>183595770.63999999</v>
      </c>
      <c r="M14" s="20">
        <f>+M15+M16+M17+M18+M19</f>
        <v>163344171.77000001</v>
      </c>
      <c r="N14" s="24">
        <f>+B14+C14+D14+E14+F14+G14+H14+I14+J14+K14+L14+M14</f>
        <v>1489563678.7799997</v>
      </c>
    </row>
    <row r="15" spans="1:31" x14ac:dyDescent="0.3">
      <c r="A15" s="13" t="s">
        <v>3</v>
      </c>
      <c r="B15" s="9">
        <v>92512420.659999996</v>
      </c>
      <c r="C15" s="9">
        <v>92382147.109999999</v>
      </c>
      <c r="D15" s="9">
        <v>91771196.599999994</v>
      </c>
      <c r="E15" s="9">
        <v>102731852.16</v>
      </c>
      <c r="F15" s="9">
        <v>92338447.790000007</v>
      </c>
      <c r="G15" s="9">
        <v>92539048.189999998</v>
      </c>
      <c r="H15" s="21">
        <v>92447459.620000005</v>
      </c>
      <c r="I15" s="21">
        <v>92722057.819999993</v>
      </c>
      <c r="J15" s="21">
        <v>91714448.040000007</v>
      </c>
      <c r="K15" s="9">
        <v>119244348.04000001</v>
      </c>
      <c r="L15" s="21">
        <v>177585802.66999999</v>
      </c>
      <c r="M15" s="21">
        <v>117615680</v>
      </c>
      <c r="N15" s="22">
        <f t="shared" ref="N15:N78" si="0">+B15+C15+D15+E15+F15+G15+H15+I15+J15+K15+L15+M15</f>
        <v>1255604908.7</v>
      </c>
    </row>
    <row r="16" spans="1:31" x14ac:dyDescent="0.3">
      <c r="A16" s="13" t="s">
        <v>4</v>
      </c>
      <c r="B16" s="9">
        <v>4788644.75</v>
      </c>
      <c r="C16" s="9">
        <v>4777013.5</v>
      </c>
      <c r="D16" s="9">
        <v>4729164.5</v>
      </c>
      <c r="E16" s="9">
        <v>4717652</v>
      </c>
      <c r="F16" s="9">
        <v>4745570</v>
      </c>
      <c r="G16" s="9">
        <v>4756556.25</v>
      </c>
      <c r="H16" s="9">
        <v>4748557.5</v>
      </c>
      <c r="I16" s="9">
        <v>129215341.25</v>
      </c>
      <c r="J16" s="9">
        <v>4694407.25</v>
      </c>
      <c r="K16" s="9">
        <v>4663587.5</v>
      </c>
      <c r="L16" s="9">
        <v>4863990.5</v>
      </c>
      <c r="M16" s="9">
        <v>44553284.25</v>
      </c>
      <c r="N16" s="22">
        <f t="shared" si="0"/>
        <v>221253769.25</v>
      </c>
    </row>
    <row r="17" spans="1:14" x14ac:dyDescent="0.3">
      <c r="A17" s="13" t="s">
        <v>85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2">
        <f t="shared" si="0"/>
        <v>0</v>
      </c>
    </row>
    <row r="18" spans="1:14" ht="15.75" customHeight="1" x14ac:dyDescent="0.3">
      <c r="A18" s="13" t="s">
        <v>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2">
        <f t="shared" si="0"/>
        <v>0</v>
      </c>
    </row>
    <row r="19" spans="1:14" ht="18" customHeight="1" x14ac:dyDescent="0.3">
      <c r="A19" s="13" t="s">
        <v>6</v>
      </c>
      <c r="B19" s="9">
        <v>1030096.89</v>
      </c>
      <c r="C19" s="9">
        <v>1042429.22</v>
      </c>
      <c r="D19" s="9">
        <v>1035940.98</v>
      </c>
      <c r="E19" s="9">
        <v>1045421.05</v>
      </c>
      <c r="F19" s="9">
        <v>1040852.89</v>
      </c>
      <c r="G19" s="9">
        <v>1047846.38</v>
      </c>
      <c r="H19" s="9">
        <v>1046620.41</v>
      </c>
      <c r="I19" s="9">
        <v>1041993</v>
      </c>
      <c r="J19" s="9">
        <v>1014038.31</v>
      </c>
      <c r="K19" s="9">
        <v>1038576.71</v>
      </c>
      <c r="L19" s="9">
        <v>1145977.47</v>
      </c>
      <c r="M19" s="9">
        <v>1175207.52</v>
      </c>
      <c r="N19" s="22">
        <f t="shared" si="0"/>
        <v>12705000.83</v>
      </c>
    </row>
    <row r="20" spans="1:14" ht="21" customHeight="1" x14ac:dyDescent="0.3">
      <c r="A20" s="12" t="s">
        <v>7</v>
      </c>
      <c r="B20" s="8">
        <v>13137866.609999999</v>
      </c>
      <c r="C20" s="8">
        <v>28517774.760000002</v>
      </c>
      <c r="D20" s="8">
        <v>33002993.559999999</v>
      </c>
      <c r="E20" s="8">
        <v>46934713.240000002</v>
      </c>
      <c r="F20" s="8">
        <v>53084366.810000002</v>
      </c>
      <c r="G20" s="8">
        <v>47915218.329999998</v>
      </c>
      <c r="H20" s="8">
        <v>74019248.400000006</v>
      </c>
      <c r="I20" s="8">
        <v>55392721.469999999</v>
      </c>
      <c r="J20" s="8">
        <f>+J21+J22+J23+J24+J25+J26+J27+J28+J29</f>
        <v>78088161.120000005</v>
      </c>
      <c r="K20" s="8">
        <f>+K21+K22+K23+K24+K25+K26+K27+K28+K29</f>
        <v>64453830.879999995</v>
      </c>
      <c r="L20" s="8">
        <f>+L21+L22+L23+L24+L25+L26+L27+L28+L29</f>
        <v>69504760.430000007</v>
      </c>
      <c r="M20" s="8">
        <f>+M21+M22+M23+M24+M25+M26+M27+M28+M29</f>
        <v>171721889.63999999</v>
      </c>
      <c r="N20" s="24">
        <f t="shared" si="0"/>
        <v>735773545.25000012</v>
      </c>
    </row>
    <row r="21" spans="1:14" ht="15.75" customHeight="1" x14ac:dyDescent="0.3">
      <c r="A21" s="13" t="s">
        <v>8</v>
      </c>
      <c r="B21" s="9">
        <v>7678782.1100000003</v>
      </c>
      <c r="C21" s="9">
        <v>10894284.039999999</v>
      </c>
      <c r="D21" s="9">
        <v>5880503.3399999999</v>
      </c>
      <c r="E21" s="9">
        <v>9501505.25</v>
      </c>
      <c r="F21" s="9">
        <v>9903517.9900000002</v>
      </c>
      <c r="G21" s="9">
        <v>25539109.91</v>
      </c>
      <c r="H21" s="9">
        <v>15102316.050000001</v>
      </c>
      <c r="I21" s="9">
        <v>13076081.859999999</v>
      </c>
      <c r="J21" s="9">
        <v>12838415.800000001</v>
      </c>
      <c r="K21" s="9">
        <v>16606966.25</v>
      </c>
      <c r="L21" s="9">
        <v>11125604.689999999</v>
      </c>
      <c r="M21" s="9">
        <v>15471665.289999999</v>
      </c>
      <c r="N21" s="22">
        <f t="shared" si="0"/>
        <v>153618752.57999998</v>
      </c>
    </row>
    <row r="22" spans="1:14" x14ac:dyDescent="0.3">
      <c r="A22" s="13" t="s">
        <v>9</v>
      </c>
      <c r="B22" s="9">
        <v>88464.6</v>
      </c>
      <c r="C22" s="9">
        <v>112614.6</v>
      </c>
      <c r="D22" s="9">
        <v>176929.2</v>
      </c>
      <c r="E22" s="9">
        <v>40297</v>
      </c>
      <c r="F22" s="9">
        <v>716814.6</v>
      </c>
      <c r="G22" s="9">
        <v>141600</v>
      </c>
      <c r="H22" s="9">
        <v>0</v>
      </c>
      <c r="I22" s="9">
        <v>196470</v>
      </c>
      <c r="J22" s="9">
        <v>37170</v>
      </c>
      <c r="K22" s="9">
        <v>88464.6</v>
      </c>
      <c r="L22" s="9">
        <v>0</v>
      </c>
      <c r="M22" s="9">
        <v>498019</v>
      </c>
      <c r="N22" s="22">
        <f t="shared" si="0"/>
        <v>2096843.6</v>
      </c>
    </row>
    <row r="23" spans="1:14" x14ac:dyDescent="0.3">
      <c r="A23" s="13" t="s">
        <v>10</v>
      </c>
      <c r="B23" s="9">
        <v>4463324.1100000003</v>
      </c>
      <c r="C23" s="9">
        <v>9335068</v>
      </c>
      <c r="D23" s="9">
        <v>9367658.3399999999</v>
      </c>
      <c r="E23" s="9">
        <v>8608998.5999999996</v>
      </c>
      <c r="F23" s="9">
        <v>18371245.920000002</v>
      </c>
      <c r="G23" s="9">
        <v>8433433.1600000001</v>
      </c>
      <c r="H23" s="9">
        <v>17004718.780000001</v>
      </c>
      <c r="I23" s="9">
        <v>14580645.470000001</v>
      </c>
      <c r="J23" s="9">
        <v>18138212.780000001</v>
      </c>
      <c r="K23" s="9">
        <v>13206952.02</v>
      </c>
      <c r="L23" s="9">
        <v>13722032.050000001</v>
      </c>
      <c r="M23" s="9">
        <v>16526810.050000001</v>
      </c>
      <c r="N23" s="22">
        <f t="shared" si="0"/>
        <v>151759099.28</v>
      </c>
    </row>
    <row r="24" spans="1:14" ht="18" customHeight="1" x14ac:dyDescent="0.3">
      <c r="A24" s="13" t="s">
        <v>11</v>
      </c>
      <c r="B24" s="9">
        <v>0</v>
      </c>
      <c r="C24" s="9">
        <v>1322457.28</v>
      </c>
      <c r="D24" s="9">
        <v>1451781.16</v>
      </c>
      <c r="E24" s="9">
        <v>573956.32999999996</v>
      </c>
      <c r="F24" s="9">
        <v>990313.26</v>
      </c>
      <c r="G24" s="9">
        <v>1554383.6</v>
      </c>
      <c r="H24" s="9">
        <v>2502844.64</v>
      </c>
      <c r="I24" s="9">
        <v>410246.52</v>
      </c>
      <c r="J24" s="9">
        <v>1458031.58</v>
      </c>
      <c r="K24" s="9">
        <v>1710422.96</v>
      </c>
      <c r="L24" s="9">
        <v>196065.72</v>
      </c>
      <c r="M24" s="9">
        <v>1239703.96</v>
      </c>
      <c r="N24" s="22">
        <f t="shared" si="0"/>
        <v>13410207.010000002</v>
      </c>
    </row>
    <row r="25" spans="1:14" x14ac:dyDescent="0.3">
      <c r="A25" s="13" t="s">
        <v>12</v>
      </c>
      <c r="B25" s="9">
        <v>457392.47</v>
      </c>
      <c r="C25" s="9">
        <v>514504.47</v>
      </c>
      <c r="D25" s="9">
        <v>800877.24</v>
      </c>
      <c r="E25" s="9">
        <v>7534330.4100000001</v>
      </c>
      <c r="F25" s="9">
        <v>683153.05</v>
      </c>
      <c r="G25" s="9">
        <v>1054605.79</v>
      </c>
      <c r="H25" s="9">
        <v>536845.80000000005</v>
      </c>
      <c r="I25" s="9">
        <v>10497941.560000001</v>
      </c>
      <c r="J25" s="9">
        <v>2423857.35</v>
      </c>
      <c r="K25" s="9">
        <v>15980839.779999999</v>
      </c>
      <c r="L25" s="9">
        <v>10121086.779999999</v>
      </c>
      <c r="M25" s="9">
        <v>22713914.550000001</v>
      </c>
      <c r="N25" s="22">
        <f t="shared" si="0"/>
        <v>73319349.25</v>
      </c>
    </row>
    <row r="26" spans="1:14" x14ac:dyDescent="0.3">
      <c r="A26" s="13" t="s">
        <v>13</v>
      </c>
      <c r="B26" s="9">
        <v>0</v>
      </c>
      <c r="C26" s="9">
        <v>0</v>
      </c>
      <c r="D26" s="9">
        <v>23185</v>
      </c>
      <c r="E26" s="9">
        <v>0</v>
      </c>
      <c r="F26" s="9">
        <v>80440</v>
      </c>
      <c r="G26" s="9">
        <v>0</v>
      </c>
      <c r="H26" s="9">
        <v>920541.6</v>
      </c>
      <c r="I26" s="9">
        <v>4432921.3099999996</v>
      </c>
      <c r="J26" s="9">
        <v>0</v>
      </c>
      <c r="K26" s="9">
        <v>105192</v>
      </c>
      <c r="L26" s="9">
        <v>16911579.960000001</v>
      </c>
      <c r="M26" s="9">
        <v>12898254.880000001</v>
      </c>
      <c r="N26" s="22">
        <f t="shared" si="0"/>
        <v>35372114.75</v>
      </c>
    </row>
    <row r="27" spans="1:14" x14ac:dyDescent="0.3">
      <c r="A27" s="13" t="s">
        <v>14</v>
      </c>
      <c r="B27" s="67">
        <v>449903.32</v>
      </c>
      <c r="C27" s="67">
        <v>2254787.31</v>
      </c>
      <c r="D27" s="67">
        <v>2075334.5</v>
      </c>
      <c r="E27" s="67">
        <v>10016670</v>
      </c>
      <c r="F27" s="67">
        <v>8197921.5099999998</v>
      </c>
      <c r="G27" s="67">
        <v>5782936.5700000003</v>
      </c>
      <c r="H27" s="67">
        <v>15308026.289999999</v>
      </c>
      <c r="I27" s="67">
        <v>3674926.56</v>
      </c>
      <c r="J27" s="67">
        <v>12901784.41</v>
      </c>
      <c r="K27" s="9">
        <v>13145728.02</v>
      </c>
      <c r="L27" s="67">
        <v>3672755.26</v>
      </c>
      <c r="M27" s="67">
        <v>22842763.460000001</v>
      </c>
      <c r="N27" s="22">
        <f t="shared" si="0"/>
        <v>100323537.21000001</v>
      </c>
    </row>
    <row r="28" spans="1:14" x14ac:dyDescent="0.3">
      <c r="A28" s="13" t="s">
        <v>15</v>
      </c>
      <c r="B28" s="9">
        <v>0</v>
      </c>
      <c r="C28" s="9">
        <v>140593.46</v>
      </c>
      <c r="D28" s="9">
        <v>8684026.8599999994</v>
      </c>
      <c r="E28" s="9">
        <v>6514099.4500000002</v>
      </c>
      <c r="F28" s="9">
        <v>1051335.1599999999</v>
      </c>
      <c r="G28" s="9">
        <v>1476280.1</v>
      </c>
      <c r="H28" s="9">
        <v>15277325.939999999</v>
      </c>
      <c r="I28" s="9">
        <v>4853518.2699999996</v>
      </c>
      <c r="J28" s="9">
        <v>343309.66</v>
      </c>
      <c r="K28" s="9">
        <v>1974449.26</v>
      </c>
      <c r="L28" s="9">
        <v>1441377.07</v>
      </c>
      <c r="M28" s="9">
        <v>37839660.340000004</v>
      </c>
      <c r="N28" s="22">
        <f t="shared" si="0"/>
        <v>79595975.569999993</v>
      </c>
    </row>
    <row r="29" spans="1:14" x14ac:dyDescent="0.3">
      <c r="A29" s="13" t="s">
        <v>40</v>
      </c>
      <c r="B29" s="9">
        <v>0</v>
      </c>
      <c r="C29" s="9">
        <v>3943465.6</v>
      </c>
      <c r="D29" s="9">
        <v>4542697.92</v>
      </c>
      <c r="E29" s="9">
        <v>4144856.2</v>
      </c>
      <c r="F29" s="9">
        <v>13089625.32</v>
      </c>
      <c r="G29" s="9">
        <v>3932869.2</v>
      </c>
      <c r="H29" s="9">
        <v>7366629.2999999998</v>
      </c>
      <c r="I29" s="9">
        <v>3669969.92</v>
      </c>
      <c r="J29" s="9">
        <v>29947379.539999999</v>
      </c>
      <c r="K29" s="9">
        <v>1634815.99</v>
      </c>
      <c r="L29" s="9">
        <v>12314258.9</v>
      </c>
      <c r="M29" s="9">
        <v>41691098.109999999</v>
      </c>
      <c r="N29" s="22">
        <f t="shared" si="0"/>
        <v>126277666</v>
      </c>
    </row>
    <row r="30" spans="1:14" ht="15.75" customHeight="1" x14ac:dyDescent="0.3">
      <c r="A30" s="12" t="s">
        <v>16</v>
      </c>
      <c r="B30" s="20">
        <v>11132100</v>
      </c>
      <c r="C30" s="8">
        <v>41626075.399999999</v>
      </c>
      <c r="D30" s="8">
        <v>57832789.920000002</v>
      </c>
      <c r="E30" s="8">
        <v>44390873.140000001</v>
      </c>
      <c r="F30" s="8">
        <v>43885140.82</v>
      </c>
      <c r="G30" s="8">
        <v>39007460.689999998</v>
      </c>
      <c r="H30" s="8">
        <v>131335252.90000001</v>
      </c>
      <c r="I30" s="8">
        <v>97324325.400000006</v>
      </c>
      <c r="J30" s="8">
        <f>+J32+J31+J33+J34+J35+J36+J37+J38+J39</f>
        <v>82751998.950000003</v>
      </c>
      <c r="K30" s="8">
        <f>+K32+K31+K33+K34+K35+K36+K37+K38+K39</f>
        <v>132673270.97</v>
      </c>
      <c r="L30" s="8">
        <f>+L32+L31+L33+L34+L35+L36+L37+L38+L39</f>
        <v>142403553.53999999</v>
      </c>
      <c r="M30" s="8">
        <f>+M32+M31+M33+M34+M35+M36+M37+M38+M39</f>
        <v>364500953.77999997</v>
      </c>
      <c r="N30" s="24">
        <f t="shared" si="0"/>
        <v>1188863795.51</v>
      </c>
    </row>
    <row r="31" spans="1:14" x14ac:dyDescent="0.3">
      <c r="A31" s="13" t="s">
        <v>17</v>
      </c>
      <c r="B31" s="9">
        <v>11132100</v>
      </c>
      <c r="C31" s="9">
        <v>12225523.42</v>
      </c>
      <c r="D31" s="9">
        <v>13865886.699999999</v>
      </c>
      <c r="E31" s="9">
        <v>12564411.59</v>
      </c>
      <c r="F31" s="9">
        <v>20595256.170000002</v>
      </c>
      <c r="G31" s="9">
        <v>13871817.76</v>
      </c>
      <c r="H31" s="9">
        <v>15838519.439999999</v>
      </c>
      <c r="I31" s="9">
        <v>14244620.26</v>
      </c>
      <c r="J31" s="9">
        <v>13744366.560000001</v>
      </c>
      <c r="K31" s="9">
        <v>15479914.58</v>
      </c>
      <c r="L31" s="9">
        <v>15520512.17</v>
      </c>
      <c r="M31" s="9">
        <v>33968359.960000001</v>
      </c>
      <c r="N31" s="22">
        <f t="shared" si="0"/>
        <v>193051288.61000001</v>
      </c>
    </row>
    <row r="32" spans="1:14" x14ac:dyDescent="0.3">
      <c r="A32" s="13" t="s">
        <v>18</v>
      </c>
      <c r="B32" s="9">
        <v>0</v>
      </c>
      <c r="C32" s="9">
        <v>1166487.58</v>
      </c>
      <c r="D32" s="9">
        <v>20387649.760000002</v>
      </c>
      <c r="E32" s="9">
        <v>3172120.95</v>
      </c>
      <c r="F32" s="9">
        <v>750663.85</v>
      </c>
      <c r="G32" s="9">
        <v>601870.80000000005</v>
      </c>
      <c r="H32" s="9">
        <v>88599988.719999999</v>
      </c>
      <c r="I32" s="9">
        <v>51947381.659999996</v>
      </c>
      <c r="J32" s="9">
        <v>37355180.469999999</v>
      </c>
      <c r="K32" s="9">
        <v>81695584.519999996</v>
      </c>
      <c r="L32" s="9">
        <v>82545961.799999997</v>
      </c>
      <c r="M32" s="9">
        <v>200226795.75</v>
      </c>
      <c r="N32" s="22">
        <f t="shared" si="0"/>
        <v>568449685.86000001</v>
      </c>
    </row>
    <row r="33" spans="1:14" x14ac:dyDescent="0.3">
      <c r="A33" s="13" t="s">
        <v>19</v>
      </c>
      <c r="B33" s="9">
        <v>0</v>
      </c>
      <c r="C33" s="9">
        <v>239091.6</v>
      </c>
      <c r="D33" s="9">
        <v>118885</v>
      </c>
      <c r="E33" s="9">
        <v>867736.6</v>
      </c>
      <c r="F33" s="9">
        <v>1957080.69</v>
      </c>
      <c r="G33" s="9">
        <v>666422.69999999995</v>
      </c>
      <c r="H33" s="9">
        <v>716730</v>
      </c>
      <c r="I33" s="9">
        <v>106790</v>
      </c>
      <c r="J33" s="9">
        <v>1863117.29</v>
      </c>
      <c r="K33" s="9">
        <v>761884.44</v>
      </c>
      <c r="L33" s="9">
        <v>1964653.59</v>
      </c>
      <c r="M33" s="9">
        <v>3682866.14</v>
      </c>
      <c r="N33" s="22">
        <f t="shared" si="0"/>
        <v>12945258.050000001</v>
      </c>
    </row>
    <row r="34" spans="1:14" x14ac:dyDescent="0.3">
      <c r="A34" s="13" t="s">
        <v>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758920.64</v>
      </c>
      <c r="H34" s="9">
        <v>0</v>
      </c>
      <c r="I34" s="9">
        <v>0</v>
      </c>
      <c r="J34" s="9">
        <v>0</v>
      </c>
      <c r="K34" s="9">
        <v>2894891</v>
      </c>
      <c r="L34" s="9">
        <v>501695</v>
      </c>
      <c r="M34" s="9">
        <v>4575498.5</v>
      </c>
      <c r="N34" s="22">
        <f t="shared" si="0"/>
        <v>8731005.1400000006</v>
      </c>
    </row>
    <row r="35" spans="1:14" x14ac:dyDescent="0.3">
      <c r="A35" s="13" t="s">
        <v>21</v>
      </c>
      <c r="B35" s="9">
        <v>0</v>
      </c>
      <c r="C35" s="9">
        <v>261127.49</v>
      </c>
      <c r="D35" s="9">
        <v>1661866.8</v>
      </c>
      <c r="E35" s="9">
        <v>213979.13</v>
      </c>
      <c r="F35" s="9">
        <v>516189.82</v>
      </c>
      <c r="G35" s="9">
        <v>216922.94</v>
      </c>
      <c r="H35" s="9">
        <v>209759.3</v>
      </c>
      <c r="I35" s="9">
        <v>594762.43000000005</v>
      </c>
      <c r="J35" s="9">
        <v>288673.08</v>
      </c>
      <c r="K35" s="9">
        <v>2402.48</v>
      </c>
      <c r="L35" s="9">
        <v>1650796.24</v>
      </c>
      <c r="M35" s="9">
        <v>786750.07</v>
      </c>
      <c r="N35" s="22">
        <f t="shared" si="0"/>
        <v>6403229.7800000003</v>
      </c>
    </row>
    <row r="36" spans="1:14" x14ac:dyDescent="0.3">
      <c r="A36" s="13" t="s">
        <v>22</v>
      </c>
      <c r="B36" s="9">
        <v>0</v>
      </c>
      <c r="C36" s="9">
        <v>180481.93</v>
      </c>
      <c r="D36" s="9">
        <v>627476.44999999995</v>
      </c>
      <c r="E36" s="9">
        <v>270438.08</v>
      </c>
      <c r="F36" s="9">
        <v>-52365.33</v>
      </c>
      <c r="G36" s="9">
        <v>143776.1</v>
      </c>
      <c r="H36" s="9">
        <v>605174.80000000005</v>
      </c>
      <c r="I36" s="9">
        <v>333127.78000000003</v>
      </c>
      <c r="J36" s="9">
        <v>121616.7</v>
      </c>
      <c r="K36" s="9">
        <v>1951646.37</v>
      </c>
      <c r="L36" s="9">
        <v>949457.64</v>
      </c>
      <c r="M36" s="9">
        <v>8552691.1500000004</v>
      </c>
      <c r="N36" s="22">
        <f t="shared" si="0"/>
        <v>13683521.670000002</v>
      </c>
    </row>
    <row r="37" spans="1:14" x14ac:dyDescent="0.3">
      <c r="A37" s="13" t="s">
        <v>23</v>
      </c>
      <c r="B37" s="9">
        <v>0</v>
      </c>
      <c r="C37" s="9">
        <v>26489287.800000001</v>
      </c>
      <c r="D37" s="9">
        <v>17900313.239999998</v>
      </c>
      <c r="E37" s="9">
        <v>16348441.439999999</v>
      </c>
      <c r="F37" s="9">
        <v>15897818.6</v>
      </c>
      <c r="G37" s="9">
        <v>16051039.67</v>
      </c>
      <c r="H37" s="9">
        <v>20262413.739999998</v>
      </c>
      <c r="I37" s="9">
        <v>25618557.969999999</v>
      </c>
      <c r="J37" s="9">
        <v>20143122.16</v>
      </c>
      <c r="K37" s="9">
        <v>22467601.98</v>
      </c>
      <c r="L37" s="9">
        <v>31167766.100000001</v>
      </c>
      <c r="M37" s="9">
        <v>32062832.32</v>
      </c>
      <c r="N37" s="22">
        <f t="shared" si="0"/>
        <v>244409195.01999995</v>
      </c>
    </row>
    <row r="38" spans="1:14" x14ac:dyDescent="0.3">
      <c r="A38" s="13" t="s">
        <v>41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8102711</v>
      </c>
      <c r="M38" s="9">
        <v>0</v>
      </c>
      <c r="N38" s="22">
        <f t="shared" si="0"/>
        <v>8102711</v>
      </c>
    </row>
    <row r="39" spans="1:14" x14ac:dyDescent="0.3">
      <c r="A39" s="13" t="s">
        <v>24</v>
      </c>
      <c r="B39" s="9">
        <v>0</v>
      </c>
      <c r="C39" s="9">
        <v>1064075.58</v>
      </c>
      <c r="D39" s="9">
        <v>3270711.97</v>
      </c>
      <c r="E39" s="9">
        <v>10953745.35</v>
      </c>
      <c r="F39" s="9">
        <v>4220497.0199999996</v>
      </c>
      <c r="G39" s="9">
        <v>6696690.0800000001</v>
      </c>
      <c r="H39" s="9">
        <v>5102666.9000000004</v>
      </c>
      <c r="I39" s="9">
        <v>4479085.3</v>
      </c>
      <c r="J39" s="9">
        <v>9235922.6899999995</v>
      </c>
      <c r="K39" s="9">
        <v>7419345.5999999996</v>
      </c>
      <c r="L39" s="9">
        <v>0</v>
      </c>
      <c r="M39" s="9">
        <v>80645159.890000001</v>
      </c>
      <c r="N39" s="22">
        <f t="shared" si="0"/>
        <v>133087900.38</v>
      </c>
    </row>
    <row r="40" spans="1:14" ht="24" customHeight="1" x14ac:dyDescent="0.3">
      <c r="A40" s="12" t="s">
        <v>25</v>
      </c>
      <c r="B40" s="8">
        <v>655353595.40999997</v>
      </c>
      <c r="C40" s="8">
        <v>646923965.13</v>
      </c>
      <c r="D40" s="8">
        <v>647188958.82000005</v>
      </c>
      <c r="E40" s="8">
        <v>666475359.83000004</v>
      </c>
      <c r="F40" s="8">
        <v>674083363.88</v>
      </c>
      <c r="G40" s="8">
        <v>676303641.79999995</v>
      </c>
      <c r="H40" s="8">
        <v>689546917.61000001</v>
      </c>
      <c r="I40" s="8">
        <v>685178157.62</v>
      </c>
      <c r="J40" s="8">
        <f t="shared" ref="J40:K40" si="1">+J41+J42+J43+J44+J45+J46+J47+J48</f>
        <v>688201589.28000009</v>
      </c>
      <c r="K40" s="8">
        <f t="shared" si="1"/>
        <v>702032439.88999999</v>
      </c>
      <c r="L40" s="8">
        <f>+L41+L42+L43+L44+L45+L46+L47+L48</f>
        <v>1363801922.0900002</v>
      </c>
      <c r="M40" s="8">
        <f>+M41+M42+M43+M44+M45+M46+M47+M48</f>
        <v>735815353.5</v>
      </c>
      <c r="N40" s="24">
        <f t="shared" si="0"/>
        <v>8830905264.8600006</v>
      </c>
    </row>
    <row r="41" spans="1:14" x14ac:dyDescent="0.3">
      <c r="A41" s="13" t="s">
        <v>26</v>
      </c>
      <c r="B41" s="9">
        <v>644219049.40999997</v>
      </c>
      <c r="C41" s="9">
        <v>646264152.13</v>
      </c>
      <c r="D41" s="9">
        <v>646529145.82000005</v>
      </c>
      <c r="E41" s="9">
        <v>655815546.83000004</v>
      </c>
      <c r="F41" s="9">
        <v>672947008.22000003</v>
      </c>
      <c r="G41" s="9">
        <v>675640802.46000004</v>
      </c>
      <c r="H41" s="9">
        <v>678407535.61000001</v>
      </c>
      <c r="I41" s="9">
        <v>681127207.62</v>
      </c>
      <c r="J41" s="9">
        <v>687528848.59000003</v>
      </c>
      <c r="K41" s="9">
        <v>690887818.88999999</v>
      </c>
      <c r="L41" s="9">
        <v>1362745281.9000001</v>
      </c>
      <c r="M41" s="9">
        <v>718024280.5</v>
      </c>
      <c r="N41" s="22">
        <f t="shared" si="0"/>
        <v>8760136677.9799995</v>
      </c>
    </row>
    <row r="42" spans="1:14" x14ac:dyDescent="0.3">
      <c r="A42" s="13" t="s">
        <v>42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11946284</v>
      </c>
      <c r="N42" s="22">
        <f t="shared" si="0"/>
        <v>11946284</v>
      </c>
    </row>
    <row r="43" spans="1:14" x14ac:dyDescent="0.3">
      <c r="A43" s="13" t="s">
        <v>43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22">
        <f t="shared" si="0"/>
        <v>0</v>
      </c>
    </row>
    <row r="44" spans="1:14" x14ac:dyDescent="0.3">
      <c r="A44" s="13" t="s">
        <v>44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22">
        <f t="shared" si="0"/>
        <v>0</v>
      </c>
    </row>
    <row r="45" spans="1:14" x14ac:dyDescent="0.3">
      <c r="A45" s="13" t="s">
        <v>45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22">
        <f t="shared" si="0"/>
        <v>0</v>
      </c>
    </row>
    <row r="46" spans="1:14" ht="19.5" customHeight="1" x14ac:dyDescent="0.3">
      <c r="A46" s="13" t="s">
        <v>86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22">
        <f t="shared" si="0"/>
        <v>0</v>
      </c>
    </row>
    <row r="47" spans="1:14" x14ac:dyDescent="0.3">
      <c r="A47" s="13" t="s">
        <v>27</v>
      </c>
      <c r="B47" s="9">
        <v>474734</v>
      </c>
      <c r="C47" s="9">
        <v>0</v>
      </c>
      <c r="D47" s="9">
        <v>0</v>
      </c>
      <c r="E47" s="9">
        <v>0</v>
      </c>
      <c r="F47" s="9">
        <v>476542.66</v>
      </c>
      <c r="G47" s="9">
        <v>3027.34</v>
      </c>
      <c r="H47" s="21">
        <v>479570</v>
      </c>
      <c r="I47" s="9">
        <v>3391138</v>
      </c>
      <c r="J47" s="9">
        <v>12928.69</v>
      </c>
      <c r="K47" s="9">
        <v>484809</v>
      </c>
      <c r="L47" s="9">
        <v>396828.19</v>
      </c>
      <c r="M47" s="9">
        <v>184977</v>
      </c>
      <c r="N47" s="22">
        <f t="shared" si="0"/>
        <v>5904554.8800000008</v>
      </c>
    </row>
    <row r="48" spans="1:14" x14ac:dyDescent="0.3">
      <c r="A48" s="13" t="s">
        <v>46</v>
      </c>
      <c r="B48" s="9">
        <v>10659812</v>
      </c>
      <c r="C48" s="9">
        <v>659813</v>
      </c>
      <c r="D48" s="9">
        <v>659813</v>
      </c>
      <c r="E48" s="9">
        <v>10659813</v>
      </c>
      <c r="F48" s="9">
        <v>659813</v>
      </c>
      <c r="G48" s="1">
        <v>659812</v>
      </c>
      <c r="H48" s="1">
        <v>10659812</v>
      </c>
      <c r="I48" s="9">
        <v>659812</v>
      </c>
      <c r="J48" s="9">
        <v>659812</v>
      </c>
      <c r="K48" s="1">
        <v>10659812</v>
      </c>
      <c r="L48" s="9">
        <v>659812</v>
      </c>
      <c r="M48" s="9">
        <v>5659812</v>
      </c>
      <c r="N48" s="22">
        <f t="shared" si="0"/>
        <v>52917748</v>
      </c>
    </row>
    <row r="49" spans="1:14" x14ac:dyDescent="0.3">
      <c r="A49" s="12" t="s">
        <v>47</v>
      </c>
      <c r="B49" s="8">
        <v>0</v>
      </c>
      <c r="C49" s="8">
        <v>0</v>
      </c>
      <c r="D49" s="4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f t="shared" ref="J49:K49" si="2">+J50+J51+J52+J53+J54+J55+J56</f>
        <v>0</v>
      </c>
      <c r="K49" s="8">
        <f t="shared" si="2"/>
        <v>0</v>
      </c>
      <c r="L49" s="8">
        <f>+L50+L51+L52+L53+L54+L55+L56</f>
        <v>0</v>
      </c>
      <c r="M49" s="8">
        <f>+M50+M51+M52+M53+M54+M55+M56</f>
        <v>0</v>
      </c>
      <c r="N49" s="22">
        <f t="shared" si="0"/>
        <v>0</v>
      </c>
    </row>
    <row r="50" spans="1:14" x14ac:dyDescent="0.3">
      <c r="A50" s="13" t="s">
        <v>48</v>
      </c>
      <c r="B50" s="9">
        <v>0</v>
      </c>
      <c r="C50" s="5">
        <v>0</v>
      </c>
      <c r="D50" s="5">
        <v>0</v>
      </c>
      <c r="E50" s="5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22">
        <f t="shared" si="0"/>
        <v>0</v>
      </c>
    </row>
    <row r="51" spans="1:14" x14ac:dyDescent="0.3">
      <c r="A51" s="13" t="s">
        <v>49</v>
      </c>
      <c r="B51" s="9">
        <v>0</v>
      </c>
      <c r="C51" s="5">
        <v>0</v>
      </c>
      <c r="D51" s="5">
        <v>0</v>
      </c>
      <c r="E51" s="5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22">
        <f t="shared" si="0"/>
        <v>0</v>
      </c>
    </row>
    <row r="52" spans="1:14" x14ac:dyDescent="0.3">
      <c r="A52" s="13" t="s">
        <v>50</v>
      </c>
      <c r="B52" s="9">
        <v>0</v>
      </c>
      <c r="C52" s="5">
        <v>0</v>
      </c>
      <c r="D52" s="5">
        <v>0</v>
      </c>
      <c r="E52" s="5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22">
        <f t="shared" si="0"/>
        <v>0</v>
      </c>
    </row>
    <row r="53" spans="1:14" x14ac:dyDescent="0.3">
      <c r="A53" s="13" t="s">
        <v>51</v>
      </c>
      <c r="B53" s="9">
        <v>0</v>
      </c>
      <c r="C53" s="5">
        <v>0</v>
      </c>
      <c r="D53" s="5">
        <v>0</v>
      </c>
      <c r="E53" s="5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22">
        <f t="shared" si="0"/>
        <v>0</v>
      </c>
    </row>
    <row r="54" spans="1:14" x14ac:dyDescent="0.3">
      <c r="A54" s="13" t="s">
        <v>52</v>
      </c>
      <c r="B54" s="9">
        <v>0</v>
      </c>
      <c r="C54" s="5">
        <v>0</v>
      </c>
      <c r="D54" s="5">
        <v>0</v>
      </c>
      <c r="E54" s="5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22">
        <f t="shared" si="0"/>
        <v>0</v>
      </c>
    </row>
    <row r="55" spans="1:14" x14ac:dyDescent="0.3">
      <c r="A55" s="13" t="s">
        <v>53</v>
      </c>
      <c r="B55" s="9">
        <v>0</v>
      </c>
      <c r="C55" s="5">
        <v>0</v>
      </c>
      <c r="D55" s="5">
        <v>0</v>
      </c>
      <c r="E55" s="5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22">
        <f t="shared" si="0"/>
        <v>0</v>
      </c>
    </row>
    <row r="56" spans="1:14" x14ac:dyDescent="0.3">
      <c r="A56" s="13" t="s">
        <v>54</v>
      </c>
      <c r="B56" s="9">
        <v>0</v>
      </c>
      <c r="C56" s="5">
        <v>0</v>
      </c>
      <c r="D56" s="5">
        <v>0</v>
      </c>
      <c r="E56" s="5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22">
        <f t="shared" si="0"/>
        <v>0</v>
      </c>
    </row>
    <row r="57" spans="1:14" ht="19.5" customHeight="1" x14ac:dyDescent="0.3">
      <c r="A57" s="12" t="s">
        <v>28</v>
      </c>
      <c r="B57" s="8">
        <v>0</v>
      </c>
      <c r="C57" s="20">
        <v>14872533.619999999</v>
      </c>
      <c r="D57" s="20">
        <v>53626535.020000003</v>
      </c>
      <c r="E57" s="20">
        <v>44860844.68</v>
      </c>
      <c r="F57" s="20">
        <v>59138034.5</v>
      </c>
      <c r="G57" s="20">
        <v>12221063.23</v>
      </c>
      <c r="H57" s="20">
        <v>36636254.420000002</v>
      </c>
      <c r="I57" s="20">
        <v>16336379.140000001</v>
      </c>
      <c r="J57" s="20">
        <f t="shared" ref="J57:K57" si="3">+J58+J59+J60+J61+J62+J63+J64+J65+J66+J67+J68</f>
        <v>9684462.5800000001</v>
      </c>
      <c r="K57" s="20">
        <f t="shared" si="3"/>
        <v>57663168.920000002</v>
      </c>
      <c r="L57" s="20">
        <f>+L58+L59+L60+L61+L62+L63+L64+L65+L66+L67+L68</f>
        <v>155574496.97</v>
      </c>
      <c r="M57" s="20">
        <f>+M58+M59+M60+M61+M62+M63+M64+M65+M66+M67+M68</f>
        <v>491543672.51999992</v>
      </c>
      <c r="N57" s="24">
        <f t="shared" si="0"/>
        <v>952157445.5999999</v>
      </c>
    </row>
    <row r="58" spans="1:14" ht="19.5" customHeight="1" x14ac:dyDescent="0.3">
      <c r="A58" s="13" t="s">
        <v>29</v>
      </c>
      <c r="B58" s="9">
        <v>0</v>
      </c>
      <c r="C58" s="9">
        <v>3901725.48</v>
      </c>
      <c r="D58" s="9">
        <v>6064006.0300000003</v>
      </c>
      <c r="E58" s="9">
        <v>1368821.55</v>
      </c>
      <c r="F58" s="9">
        <v>2107740.37</v>
      </c>
      <c r="G58" s="9">
        <v>2035690.81</v>
      </c>
      <c r="H58" s="9">
        <v>783608.5</v>
      </c>
      <c r="I58" s="9">
        <v>4485601.26</v>
      </c>
      <c r="J58" s="9">
        <v>0</v>
      </c>
      <c r="K58" s="9">
        <v>5544445.1100000003</v>
      </c>
      <c r="L58" s="9">
        <v>7697907</v>
      </c>
      <c r="M58" s="9">
        <v>11360085.460000001</v>
      </c>
      <c r="N58" s="22">
        <f t="shared" si="0"/>
        <v>45349631.57</v>
      </c>
    </row>
    <row r="59" spans="1:14" x14ac:dyDescent="0.3">
      <c r="A59" s="13" t="s">
        <v>30</v>
      </c>
      <c r="B59" s="9">
        <v>0</v>
      </c>
      <c r="C59" s="9">
        <v>1127230.3999999999</v>
      </c>
      <c r="D59" s="9">
        <v>26373</v>
      </c>
      <c r="E59" s="9">
        <v>2037402.16</v>
      </c>
      <c r="F59" s="9">
        <v>923673.62</v>
      </c>
      <c r="G59" s="9">
        <v>408221</v>
      </c>
      <c r="H59" s="21">
        <v>3540</v>
      </c>
      <c r="I59" s="21">
        <v>404150</v>
      </c>
      <c r="J59" s="21">
        <v>376514.4</v>
      </c>
      <c r="K59" s="9">
        <v>53836.32</v>
      </c>
      <c r="L59" s="21">
        <v>54280</v>
      </c>
      <c r="M59" s="21">
        <v>2237176.52</v>
      </c>
      <c r="N59" s="22">
        <f t="shared" si="0"/>
        <v>7652397.4199999999</v>
      </c>
    </row>
    <row r="60" spans="1:14" x14ac:dyDescent="0.3">
      <c r="A60" s="13" t="s">
        <v>31</v>
      </c>
      <c r="B60" s="9">
        <v>0</v>
      </c>
      <c r="C60" s="9">
        <v>0</v>
      </c>
      <c r="D60" s="9">
        <v>0</v>
      </c>
      <c r="E60" s="9">
        <v>213695.12</v>
      </c>
      <c r="F60" s="9">
        <v>44727.9</v>
      </c>
      <c r="G60" s="9">
        <v>27435</v>
      </c>
      <c r="H60" s="9">
        <v>2425840.56</v>
      </c>
      <c r="I60" s="9">
        <v>9838531.2400000002</v>
      </c>
      <c r="J60" s="9">
        <v>0</v>
      </c>
      <c r="K60" s="9">
        <v>0</v>
      </c>
      <c r="L60" s="9">
        <v>385484.76</v>
      </c>
      <c r="M60" s="9">
        <v>4350952.0999999996</v>
      </c>
      <c r="N60" s="22">
        <f t="shared" si="0"/>
        <v>17286666.68</v>
      </c>
    </row>
    <row r="61" spans="1:14" x14ac:dyDescent="0.3">
      <c r="A61" s="13" t="s">
        <v>32</v>
      </c>
      <c r="B61" s="9">
        <v>0</v>
      </c>
      <c r="C61" s="9">
        <v>109132.3</v>
      </c>
      <c r="D61" s="9">
        <v>2746450</v>
      </c>
      <c r="E61" s="9">
        <v>3045440.36</v>
      </c>
      <c r="F61" s="9">
        <v>9354000</v>
      </c>
      <c r="G61" s="9">
        <v>0</v>
      </c>
      <c r="H61" s="9">
        <v>33274549.960000001</v>
      </c>
      <c r="I61" s="9">
        <v>0</v>
      </c>
      <c r="J61" s="9">
        <v>0</v>
      </c>
      <c r="K61" s="9">
        <v>0</v>
      </c>
      <c r="L61" s="9">
        <v>128819198.77</v>
      </c>
      <c r="M61" s="9">
        <v>301591867.00999999</v>
      </c>
      <c r="N61" s="22">
        <f t="shared" si="0"/>
        <v>478940638.39999998</v>
      </c>
    </row>
    <row r="62" spans="1:14" x14ac:dyDescent="0.3">
      <c r="A62" s="13" t="s">
        <v>33</v>
      </c>
      <c r="B62" s="67">
        <v>0</v>
      </c>
      <c r="C62" s="67">
        <v>1668304.56</v>
      </c>
      <c r="D62" s="67">
        <v>1979978.05</v>
      </c>
      <c r="E62" s="67">
        <v>1984980.13</v>
      </c>
      <c r="F62" s="9">
        <v>46434662.509999998</v>
      </c>
      <c r="G62" s="9">
        <v>2343853.52</v>
      </c>
      <c r="H62" s="9">
        <v>103875.4</v>
      </c>
      <c r="I62" s="9">
        <v>1193550.8400000001</v>
      </c>
      <c r="J62" s="9">
        <v>2249377.13</v>
      </c>
      <c r="K62" s="9">
        <v>4333705.05</v>
      </c>
      <c r="L62" s="9">
        <v>341350</v>
      </c>
      <c r="M62" s="9">
        <v>111507971.39</v>
      </c>
      <c r="N62" s="22">
        <f t="shared" si="0"/>
        <v>174141608.58000001</v>
      </c>
    </row>
    <row r="63" spans="1:14" x14ac:dyDescent="0.3">
      <c r="A63" s="13" t="s">
        <v>55</v>
      </c>
      <c r="B63" s="9">
        <v>0</v>
      </c>
      <c r="C63" s="9">
        <v>0</v>
      </c>
      <c r="D63" s="9">
        <v>209804</v>
      </c>
      <c r="E63" s="9">
        <v>2102130.4</v>
      </c>
      <c r="F63" s="9">
        <v>-12130.4</v>
      </c>
      <c r="G63" s="9">
        <v>38603.699999999997</v>
      </c>
      <c r="H63" s="9">
        <v>0</v>
      </c>
      <c r="I63" s="9">
        <v>0</v>
      </c>
      <c r="J63" s="9">
        <v>0</v>
      </c>
      <c r="K63" s="9">
        <v>139376.88</v>
      </c>
      <c r="L63" s="9">
        <v>87164.24</v>
      </c>
      <c r="M63" s="9">
        <v>1848132.52</v>
      </c>
      <c r="N63" s="22">
        <f t="shared" si="0"/>
        <v>4413081.34</v>
      </c>
    </row>
    <row r="64" spans="1:14" ht="16.5" customHeight="1" x14ac:dyDescent="0.3">
      <c r="A64" s="13" t="s">
        <v>56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22">
        <f t="shared" si="0"/>
        <v>0</v>
      </c>
    </row>
    <row r="65" spans="1:14" ht="17.25" customHeight="1" x14ac:dyDescent="0.3">
      <c r="A65" s="13" t="s">
        <v>34</v>
      </c>
      <c r="B65" s="9">
        <v>0</v>
      </c>
      <c r="C65" s="9">
        <v>0</v>
      </c>
      <c r="D65" s="9">
        <v>0</v>
      </c>
      <c r="E65" s="9">
        <v>33141139.260000002</v>
      </c>
      <c r="F65" s="9">
        <v>0</v>
      </c>
      <c r="G65" s="9">
        <v>0</v>
      </c>
      <c r="H65" s="9">
        <v>0</v>
      </c>
      <c r="I65" s="9">
        <v>0</v>
      </c>
      <c r="J65" s="9">
        <v>1507400</v>
      </c>
      <c r="K65" s="9">
        <v>0</v>
      </c>
      <c r="L65" s="9">
        <v>0</v>
      </c>
      <c r="M65" s="9">
        <v>29891170.719999999</v>
      </c>
      <c r="N65" s="22">
        <f t="shared" si="0"/>
        <v>64539709.980000004</v>
      </c>
    </row>
    <row r="66" spans="1:14" ht="17.25" customHeight="1" x14ac:dyDescent="0.3">
      <c r="A66" s="13" t="s">
        <v>87</v>
      </c>
      <c r="B66" s="9">
        <v>0</v>
      </c>
      <c r="C66" s="9">
        <v>8066140.8799999999</v>
      </c>
      <c r="D66" s="9">
        <v>42599923.939999998</v>
      </c>
      <c r="E66" s="9">
        <v>967235.7</v>
      </c>
      <c r="F66" s="9">
        <v>285360.5</v>
      </c>
      <c r="G66" s="9">
        <v>7367259.2000000002</v>
      </c>
      <c r="H66" s="9">
        <v>44840</v>
      </c>
      <c r="I66" s="9">
        <v>414545.8</v>
      </c>
      <c r="J66" s="9">
        <v>5551171.0499999998</v>
      </c>
      <c r="K66" s="9">
        <v>47591805.560000002</v>
      </c>
      <c r="L66" s="9">
        <v>18189112.199999999</v>
      </c>
      <c r="M66" s="9">
        <v>28756316.800000001</v>
      </c>
      <c r="N66" s="22">
        <f t="shared" si="0"/>
        <v>159833711.63</v>
      </c>
    </row>
    <row r="67" spans="1:14" x14ac:dyDescent="0.3">
      <c r="A67" s="13" t="s">
        <v>88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22">
        <f t="shared" si="0"/>
        <v>0</v>
      </c>
    </row>
    <row r="68" spans="1:14" ht="16.5" customHeight="1" x14ac:dyDescent="0.3">
      <c r="A68" s="13" t="s">
        <v>89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22">
        <f t="shared" si="0"/>
        <v>0</v>
      </c>
    </row>
    <row r="69" spans="1:14" ht="17.25" customHeight="1" x14ac:dyDescent="0.3">
      <c r="A69" s="12" t="s">
        <v>58</v>
      </c>
      <c r="B69" s="8">
        <v>3888657.66</v>
      </c>
      <c r="C69" s="8">
        <v>0</v>
      </c>
      <c r="D69" s="8">
        <v>0</v>
      </c>
      <c r="E69" s="8">
        <v>0</v>
      </c>
      <c r="F69" s="8">
        <v>16755636.4</v>
      </c>
      <c r="G69" s="8">
        <v>4151157.65</v>
      </c>
      <c r="H69" s="8">
        <v>73454520.780000001</v>
      </c>
      <c r="I69" s="8">
        <v>102632037.64</v>
      </c>
      <c r="J69" s="8">
        <f t="shared" ref="J69:K69" si="4">+J70+J71+J72+J73</f>
        <v>234524813.25</v>
      </c>
      <c r="K69" s="8">
        <f t="shared" si="4"/>
        <v>43076065.32</v>
      </c>
      <c r="L69" s="8">
        <f>+L70+L71+L72+L73</f>
        <v>14228402.369999999</v>
      </c>
      <c r="M69" s="8">
        <f>+M70+M71+M72+M73</f>
        <v>199279145.19999999</v>
      </c>
      <c r="N69" s="24">
        <f t="shared" si="0"/>
        <v>691990436.26999998</v>
      </c>
    </row>
    <row r="70" spans="1:14" ht="18.75" customHeight="1" x14ac:dyDescent="0.3">
      <c r="A70" s="13" t="s">
        <v>59</v>
      </c>
      <c r="B70" s="9">
        <v>3888657.66</v>
      </c>
      <c r="C70" s="9">
        <v>0</v>
      </c>
      <c r="D70" s="9">
        <v>0</v>
      </c>
      <c r="E70" s="9">
        <v>0</v>
      </c>
      <c r="F70" s="9">
        <v>16755636.4</v>
      </c>
      <c r="G70" s="9">
        <v>4151157.65</v>
      </c>
      <c r="H70" s="9">
        <v>73454520.780000001</v>
      </c>
      <c r="I70" s="9">
        <v>102632037.64</v>
      </c>
      <c r="J70" s="9">
        <v>234524813.25</v>
      </c>
      <c r="K70" s="9">
        <v>43076065.32</v>
      </c>
      <c r="L70" s="9">
        <v>14228402.369999999</v>
      </c>
      <c r="M70" s="9">
        <v>199279145.19999999</v>
      </c>
      <c r="N70" s="22">
        <f t="shared" si="0"/>
        <v>691990436.26999998</v>
      </c>
    </row>
    <row r="71" spans="1:14" ht="18" customHeight="1" x14ac:dyDescent="0.3">
      <c r="A71" s="13" t="s">
        <v>60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22">
        <f t="shared" si="0"/>
        <v>0</v>
      </c>
    </row>
    <row r="72" spans="1:14" x14ac:dyDescent="0.3">
      <c r="A72" s="13" t="s">
        <v>61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22">
        <f t="shared" si="0"/>
        <v>0</v>
      </c>
    </row>
    <row r="73" spans="1:14" ht="28.8" x14ac:dyDescent="0.3">
      <c r="A73" s="13" t="s">
        <v>62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22">
        <f t="shared" si="0"/>
        <v>0</v>
      </c>
    </row>
    <row r="74" spans="1:14" ht="31.5" customHeight="1" x14ac:dyDescent="0.3">
      <c r="A74" s="12" t="s">
        <v>63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f t="shared" ref="J74:K74" si="5">+J75+J76+J77+J78+J79</f>
        <v>0</v>
      </c>
      <c r="K74" s="8">
        <f t="shared" si="5"/>
        <v>0</v>
      </c>
      <c r="L74" s="8">
        <f>+L75+L76+L77+L78+L79</f>
        <v>0</v>
      </c>
      <c r="M74" s="8">
        <f>+M75+M76+M77+M78+M79</f>
        <v>0</v>
      </c>
      <c r="N74" s="22">
        <f t="shared" si="0"/>
        <v>0</v>
      </c>
    </row>
    <row r="75" spans="1:14" ht="20.25" customHeight="1" x14ac:dyDescent="0.3">
      <c r="A75" s="13" t="s">
        <v>64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22">
        <f t="shared" si="0"/>
        <v>0</v>
      </c>
    </row>
    <row r="76" spans="1:14" x14ac:dyDescent="0.3">
      <c r="A76" s="13" t="s">
        <v>65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22">
        <f t="shared" si="0"/>
        <v>0</v>
      </c>
    </row>
    <row r="77" spans="1:14" x14ac:dyDescent="0.3">
      <c r="A77" s="13" t="s">
        <v>90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22">
        <f t="shared" si="0"/>
        <v>0</v>
      </c>
    </row>
    <row r="78" spans="1:14" ht="18" customHeight="1" x14ac:dyDescent="0.3">
      <c r="A78" s="13" t="s">
        <v>91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22">
        <f t="shared" si="0"/>
        <v>0</v>
      </c>
    </row>
    <row r="79" spans="1:14" ht="16.5" customHeight="1" x14ac:dyDescent="0.3">
      <c r="A79" s="13" t="s">
        <v>92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22">
        <f t="shared" ref="N79:N96" si="6">+B79+C79+D79+E79+F79+G79+H79+I79+J79+K79+L79+M79</f>
        <v>0</v>
      </c>
    </row>
    <row r="80" spans="1:14" ht="16.5" customHeight="1" x14ac:dyDescent="0.3">
      <c r="A80" s="12" t="s">
        <v>66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f t="shared" ref="J80:K80" si="7">+J81+J82+J83+J84</f>
        <v>0</v>
      </c>
      <c r="K80" s="8">
        <f t="shared" si="7"/>
        <v>0</v>
      </c>
      <c r="L80" s="8">
        <f>+L81+L82+L83+L84</f>
        <v>0</v>
      </c>
      <c r="M80" s="8">
        <f>+M81+M82+M83+M84</f>
        <v>0</v>
      </c>
      <c r="N80" s="22">
        <f t="shared" si="6"/>
        <v>0</v>
      </c>
    </row>
    <row r="81" spans="1:14" x14ac:dyDescent="0.3">
      <c r="A81" s="13" t="s">
        <v>67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22">
        <f t="shared" si="6"/>
        <v>0</v>
      </c>
    </row>
    <row r="82" spans="1:14" ht="18.75" customHeight="1" x14ac:dyDescent="0.3">
      <c r="A82" s="13" t="s">
        <v>68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22">
        <f t="shared" si="6"/>
        <v>0</v>
      </c>
    </row>
    <row r="83" spans="1:14" x14ac:dyDescent="0.3">
      <c r="A83" s="13" t="s">
        <v>93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22">
        <f t="shared" si="6"/>
        <v>0</v>
      </c>
    </row>
    <row r="84" spans="1:14" x14ac:dyDescent="0.3">
      <c r="A84" s="13" t="s">
        <v>69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22">
        <f t="shared" si="6"/>
        <v>0</v>
      </c>
    </row>
    <row r="85" spans="1:14" ht="20.25" customHeight="1" x14ac:dyDescent="0.3">
      <c r="A85" s="15" t="s">
        <v>35</v>
      </c>
      <c r="B85" s="23">
        <f t="shared" ref="B85:H85" si="8">+B40+B30+B20+B14+B57+B69</f>
        <v>781843381.9799999</v>
      </c>
      <c r="C85" s="23">
        <f t="shared" si="8"/>
        <v>830141938.74000001</v>
      </c>
      <c r="D85" s="23">
        <f t="shared" si="8"/>
        <v>889187579.39999998</v>
      </c>
      <c r="E85" s="23">
        <f t="shared" si="8"/>
        <v>911156716.10000002</v>
      </c>
      <c r="F85" s="23">
        <f t="shared" si="8"/>
        <v>945071413.09000003</v>
      </c>
      <c r="G85" s="23">
        <f t="shared" si="8"/>
        <v>877941992.5200001</v>
      </c>
      <c r="H85" s="23">
        <f t="shared" si="8"/>
        <v>1103234831.6399999</v>
      </c>
      <c r="I85" s="23">
        <f>+I40+I30+I20+I14+I57+I69+I74+I80+I49</f>
        <v>1179843013.3400002</v>
      </c>
      <c r="J85" s="23">
        <f t="shared" ref="J85:K85" si="9">+J40+J30+J20+J14+J57+J69+J74+J80+J49</f>
        <v>1190673918.7800002</v>
      </c>
      <c r="K85" s="23">
        <f t="shared" si="9"/>
        <v>1124845288.23</v>
      </c>
      <c r="L85" s="23">
        <f>+L40+L30+L20+L14+L57+L69+L74+L80+L49</f>
        <v>1929108906.0400002</v>
      </c>
      <c r="M85" s="23">
        <f>+M40+M30+M20+M14+M57+M69+M74+M80+M49</f>
        <v>2126205186.4100001</v>
      </c>
      <c r="N85" s="24">
        <f t="shared" si="6"/>
        <v>13889254166.27</v>
      </c>
    </row>
    <row r="86" spans="1:14" ht="19.5" customHeight="1" x14ac:dyDescent="0.3">
      <c r="A86" s="10" t="s">
        <v>70</v>
      </c>
      <c r="B86" s="11"/>
      <c r="C86" s="11"/>
      <c r="D86" s="11"/>
      <c r="E86" s="11"/>
      <c r="F86" s="11"/>
      <c r="G86" s="11"/>
      <c r="H86" s="11"/>
      <c r="I86" s="11"/>
      <c r="J86" s="11"/>
      <c r="K86" s="37"/>
      <c r="L86" s="11"/>
      <c r="M86" s="11"/>
      <c r="N86" s="22">
        <f t="shared" si="6"/>
        <v>0</v>
      </c>
    </row>
    <row r="87" spans="1:14" ht="18" customHeight="1" x14ac:dyDescent="0.3">
      <c r="A87" s="12" t="s">
        <v>71</v>
      </c>
      <c r="B87" s="8">
        <v>0</v>
      </c>
      <c r="C87" s="7">
        <v>0</v>
      </c>
      <c r="D87" s="8">
        <v>0</v>
      </c>
      <c r="E87" s="8">
        <v>0</v>
      </c>
      <c r="F87" s="7">
        <v>0</v>
      </c>
      <c r="G87" s="7">
        <v>0</v>
      </c>
      <c r="H87" s="7">
        <v>0</v>
      </c>
      <c r="I87" s="7">
        <v>0</v>
      </c>
      <c r="J87" s="7">
        <f>+J88+J89</f>
        <v>0</v>
      </c>
      <c r="K87" s="7">
        <f>+K88+K89</f>
        <v>0</v>
      </c>
      <c r="L87" s="7">
        <f>+L88+L89</f>
        <v>0</v>
      </c>
      <c r="M87" s="7">
        <f>+M88+M89</f>
        <v>0</v>
      </c>
      <c r="N87" s="22">
        <f t="shared" si="6"/>
        <v>0</v>
      </c>
    </row>
    <row r="88" spans="1:14" x14ac:dyDescent="0.3">
      <c r="A88" s="13" t="s">
        <v>72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/>
      <c r="M88" s="9"/>
      <c r="N88" s="22">
        <f t="shared" si="6"/>
        <v>0</v>
      </c>
    </row>
    <row r="89" spans="1:14" ht="27.75" customHeight="1" x14ac:dyDescent="0.3">
      <c r="A89" s="13" t="s">
        <v>73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/>
      <c r="M89" s="9"/>
      <c r="N89" s="22">
        <f t="shared" si="6"/>
        <v>0</v>
      </c>
    </row>
    <row r="90" spans="1:14" ht="24.75" customHeight="1" x14ac:dyDescent="0.3">
      <c r="A90" s="12" t="s">
        <v>74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f>+J91+J92</f>
        <v>0</v>
      </c>
      <c r="K90" s="8">
        <f>+K91+K92</f>
        <v>0</v>
      </c>
      <c r="L90" s="8">
        <f>+L91+L92</f>
        <v>0</v>
      </c>
      <c r="M90" s="8">
        <f>+M91+M92</f>
        <v>0</v>
      </c>
      <c r="N90" s="22">
        <f t="shared" si="6"/>
        <v>0</v>
      </c>
    </row>
    <row r="91" spans="1:14" ht="13.5" customHeight="1" x14ac:dyDescent="0.3">
      <c r="A91" s="13" t="s">
        <v>75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/>
      <c r="M91" s="9"/>
      <c r="N91" s="22">
        <f t="shared" si="6"/>
        <v>0</v>
      </c>
    </row>
    <row r="92" spans="1:14" ht="19.5" customHeight="1" x14ac:dyDescent="0.3">
      <c r="A92" s="13" t="s">
        <v>76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/>
      <c r="M92" s="9"/>
      <c r="N92" s="22">
        <f t="shared" si="6"/>
        <v>0</v>
      </c>
    </row>
    <row r="93" spans="1:14" ht="17.25" customHeight="1" x14ac:dyDescent="0.3">
      <c r="A93" s="12" t="s">
        <v>77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f>+J94</f>
        <v>0</v>
      </c>
      <c r="K93" s="8">
        <f>+K94</f>
        <v>0</v>
      </c>
      <c r="L93" s="8">
        <f>+L94</f>
        <v>0</v>
      </c>
      <c r="M93" s="8">
        <f>+M94</f>
        <v>0</v>
      </c>
      <c r="N93" s="22">
        <f t="shared" si="6"/>
        <v>0</v>
      </c>
    </row>
    <row r="94" spans="1:14" ht="30" customHeight="1" x14ac:dyDescent="0.3">
      <c r="A94" s="13" t="s">
        <v>78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/>
      <c r="M94" s="9"/>
      <c r="N94" s="22">
        <f t="shared" si="6"/>
        <v>0</v>
      </c>
    </row>
    <row r="95" spans="1:14" ht="16.5" customHeight="1" x14ac:dyDescent="0.3">
      <c r="A95" s="15" t="s">
        <v>79</v>
      </c>
      <c r="B95" s="6">
        <f t="shared" ref="B95" si="10">+B87+B90+B93</f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22">
        <f t="shared" si="6"/>
        <v>0</v>
      </c>
    </row>
    <row r="96" spans="1:14" ht="15.6" x14ac:dyDescent="0.3">
      <c r="A96" s="16" t="s">
        <v>80</v>
      </c>
      <c r="B96" s="2">
        <f t="shared" ref="B96:H96" si="11">+B85+B95</f>
        <v>781843381.9799999</v>
      </c>
      <c r="C96" s="2">
        <f t="shared" si="11"/>
        <v>830141938.74000001</v>
      </c>
      <c r="D96" s="2">
        <f t="shared" si="11"/>
        <v>889187579.39999998</v>
      </c>
      <c r="E96" s="2">
        <f t="shared" si="11"/>
        <v>911156716.10000002</v>
      </c>
      <c r="F96" s="2">
        <f t="shared" si="11"/>
        <v>945071413.09000003</v>
      </c>
      <c r="G96" s="2">
        <f t="shared" si="11"/>
        <v>877941992.5200001</v>
      </c>
      <c r="H96" s="2">
        <f t="shared" si="11"/>
        <v>1103234831.6399999</v>
      </c>
      <c r="I96" s="2">
        <f>+I85+I95</f>
        <v>1179843013.3400002</v>
      </c>
      <c r="J96" s="2">
        <f>+J85+J95</f>
        <v>1190673918.7800002</v>
      </c>
      <c r="K96" s="2">
        <f>+K85+K95</f>
        <v>1124845288.23</v>
      </c>
      <c r="L96" s="2">
        <f>+L85+L95</f>
        <v>1929108906.0400002</v>
      </c>
      <c r="M96" s="2">
        <f>+M85+M95</f>
        <v>2126205186.4100001</v>
      </c>
      <c r="N96" s="24">
        <f t="shared" si="6"/>
        <v>13889254166.27</v>
      </c>
    </row>
    <row r="97" spans="1:22" ht="43.2" x14ac:dyDescent="0.3">
      <c r="A97" s="3" t="s">
        <v>121</v>
      </c>
      <c r="N97" s="56"/>
      <c r="O97" s="31"/>
    </row>
    <row r="98" spans="1:22" s="28" customFormat="1" x14ac:dyDescent="0.3">
      <c r="A98" s="28" t="s">
        <v>163</v>
      </c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5"/>
    </row>
    <row r="99" spans="1:22" s="28" customFormat="1" x14ac:dyDescent="0.3">
      <c r="A99" s="28" t="s">
        <v>164</v>
      </c>
      <c r="N99" s="55"/>
    </row>
    <row r="100" spans="1:22" x14ac:dyDescent="0.3">
      <c r="F100" s="22"/>
    </row>
    <row r="102" spans="1:22" ht="15.6" x14ac:dyDescent="0.3">
      <c r="A102" s="80" t="s">
        <v>97</v>
      </c>
      <c r="B102" s="80"/>
      <c r="C102" s="87" t="s">
        <v>161</v>
      </c>
      <c r="D102" s="87"/>
      <c r="E102" s="87"/>
      <c r="H102" s="90" t="s">
        <v>162</v>
      </c>
      <c r="I102" s="90"/>
      <c r="J102" s="90"/>
      <c r="N102" s="33"/>
      <c r="O102" s="33"/>
      <c r="P102" s="33"/>
      <c r="Q102" s="33"/>
      <c r="R102" s="28"/>
      <c r="S102" s="28"/>
      <c r="T102" s="28"/>
      <c r="U102" s="28"/>
    </row>
    <row r="103" spans="1:22" s="27" customFormat="1" ht="15.6" x14ac:dyDescent="0.3">
      <c r="A103" s="81" t="s">
        <v>159</v>
      </c>
      <c r="B103" s="81"/>
      <c r="C103" s="88" t="s">
        <v>160</v>
      </c>
      <c r="D103" s="88"/>
      <c r="E103" s="88"/>
      <c r="F103" s="57"/>
      <c r="G103" s="57"/>
      <c r="H103" s="81" t="s">
        <v>116</v>
      </c>
      <c r="I103" s="81"/>
      <c r="J103" s="81"/>
      <c r="R103" s="33"/>
      <c r="S103" s="33"/>
      <c r="T103" s="33"/>
      <c r="U103" s="33"/>
      <c r="V103" s="33"/>
    </row>
    <row r="104" spans="1:22" s="27" customFormat="1" ht="15" customHeight="1" x14ac:dyDescent="0.3">
      <c r="A104" s="82" t="s">
        <v>118</v>
      </c>
      <c r="B104" s="82"/>
      <c r="C104" s="88" t="s">
        <v>115</v>
      </c>
      <c r="D104" s="88"/>
      <c r="E104" s="88"/>
      <c r="F104" s="65"/>
      <c r="G104" s="59"/>
      <c r="H104" s="81" t="s">
        <v>117</v>
      </c>
      <c r="I104" s="81"/>
      <c r="J104" s="81"/>
      <c r="R104" s="34"/>
      <c r="S104" s="34"/>
      <c r="T104" s="34"/>
      <c r="U104" s="34"/>
      <c r="V104" s="34"/>
    </row>
    <row r="105" spans="1:22" s="27" customFormat="1" ht="15" customHeight="1" x14ac:dyDescent="0.3">
      <c r="A105" s="83" t="s">
        <v>95</v>
      </c>
      <c r="B105" s="83"/>
      <c r="C105" s="89" t="s">
        <v>84</v>
      </c>
      <c r="D105" s="89"/>
      <c r="E105" s="89"/>
      <c r="F105" s="58"/>
      <c r="G105" s="58"/>
      <c r="H105" s="89" t="s">
        <v>94</v>
      </c>
      <c r="I105" s="89"/>
      <c r="J105" s="89"/>
      <c r="R105" s="34"/>
      <c r="S105" s="34"/>
      <c r="T105" s="34"/>
      <c r="U105" s="34"/>
      <c r="V105" s="34"/>
    </row>
    <row r="106" spans="1:22" s="27" customFormat="1" ht="16.2" thickBot="1" x14ac:dyDescent="0.35">
      <c r="D106" s="64"/>
      <c r="E106" s="64"/>
      <c r="F106" s="64"/>
      <c r="G106" s="60"/>
      <c r="H106" s="60"/>
      <c r="R106" s="35"/>
      <c r="S106" s="35"/>
      <c r="T106" s="35"/>
      <c r="U106" s="35"/>
      <c r="V106" s="35"/>
    </row>
    <row r="107" spans="1:22" s="27" customFormat="1" ht="29.4" thickBot="1" x14ac:dyDescent="0.35">
      <c r="A107" s="61" t="s">
        <v>103</v>
      </c>
      <c r="C107" s="65"/>
      <c r="D107" s="65"/>
      <c r="E107" s="65"/>
      <c r="F107" s="65"/>
      <c r="G107" s="30"/>
      <c r="H107" s="30"/>
      <c r="I107" s="30"/>
      <c r="J107" s="30"/>
      <c r="K107" s="30"/>
      <c r="L107" s="30"/>
      <c r="M107" s="30"/>
      <c r="N107" s="30"/>
      <c r="O107" s="28"/>
      <c r="P107" s="28"/>
      <c r="Q107" s="28"/>
      <c r="R107" s="28"/>
      <c r="S107" s="28"/>
    </row>
    <row r="108" spans="1:22" s="27" customFormat="1" ht="29.4" thickBot="1" x14ac:dyDescent="0.35">
      <c r="A108" s="52" t="s">
        <v>104</v>
      </c>
      <c r="C108" s="65"/>
      <c r="D108" s="65"/>
      <c r="E108" s="65"/>
      <c r="F108" s="65"/>
      <c r="G108" s="29"/>
      <c r="H108" s="29"/>
      <c r="I108" s="29"/>
      <c r="J108" s="29"/>
      <c r="K108" s="29"/>
      <c r="L108" s="29"/>
      <c r="M108" s="29"/>
      <c r="N108" s="29"/>
    </row>
    <row r="109" spans="1:22" s="27" customFormat="1" ht="58.2" thickBot="1" x14ac:dyDescent="0.35">
      <c r="A109" s="61" t="s">
        <v>105</v>
      </c>
      <c r="C109" s="40"/>
      <c r="D109" s="40"/>
      <c r="E109" s="40"/>
      <c r="F109" s="40"/>
      <c r="G109" s="29"/>
      <c r="H109" s="29"/>
      <c r="I109" s="29"/>
      <c r="J109" s="29"/>
      <c r="K109" s="29"/>
      <c r="L109" s="29"/>
      <c r="M109" s="29"/>
      <c r="N109" s="29"/>
    </row>
    <row r="110" spans="1:22" s="27" customFormat="1" x14ac:dyDescent="0.3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22" ht="15.6" x14ac:dyDescent="0.3">
      <c r="G111" s="64"/>
      <c r="H111" s="64"/>
      <c r="I111" s="64"/>
      <c r="J111" s="64"/>
      <c r="K111" s="64"/>
      <c r="L111" s="64"/>
      <c r="M111" s="64"/>
      <c r="N111" s="64"/>
      <c r="O111" s="38"/>
      <c r="P111" s="38"/>
      <c r="Q111" s="38"/>
    </row>
    <row r="112" spans="1:22" ht="15.6" x14ac:dyDescent="0.3">
      <c r="G112" s="65"/>
      <c r="H112" s="65"/>
      <c r="I112" s="65"/>
      <c r="J112" s="65"/>
      <c r="K112" s="65"/>
      <c r="L112" s="65"/>
      <c r="M112" s="65"/>
      <c r="N112" s="65"/>
      <c r="O112" s="39"/>
      <c r="P112" s="39"/>
      <c r="Q112" s="39"/>
      <c r="R112" s="39"/>
      <c r="S112" s="39"/>
      <c r="T112" s="39"/>
      <c r="U112" s="39"/>
    </row>
    <row r="113" spans="7:21" ht="15.6" x14ac:dyDescent="0.3">
      <c r="G113" s="65"/>
      <c r="H113" s="65"/>
      <c r="I113" s="65"/>
      <c r="J113" s="65"/>
      <c r="K113" s="65"/>
      <c r="L113" s="65"/>
      <c r="M113" s="65"/>
      <c r="N113" s="65"/>
      <c r="O113" s="39"/>
      <c r="P113" s="39"/>
      <c r="Q113" s="39"/>
      <c r="R113" s="39"/>
      <c r="S113" s="39"/>
      <c r="T113" s="39"/>
      <c r="U113" s="39"/>
    </row>
    <row r="114" spans="7:21" x14ac:dyDescent="0.3"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5" right="0.16" top="0.22" bottom="0.55000000000000004" header="0.3" footer="0.3"/>
  <pageSetup paperSize="9" scale="31" fitToHeight="0" orientation="landscape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90"/>
  <sheetViews>
    <sheetView view="pageLayout" workbookViewId="0">
      <selection activeCell="F91" sqref="A1:F91"/>
    </sheetView>
  </sheetViews>
  <sheetFormatPr baseColWidth="10" defaultColWidth="11.44140625" defaultRowHeight="14.4" x14ac:dyDescent="0.3"/>
  <cols>
    <col min="1" max="1" width="93.6640625" bestFit="1" customWidth="1"/>
    <col min="2" max="2" width="18.109375" style="21" bestFit="1" customWidth="1"/>
    <col min="3" max="3" width="17.5546875" bestFit="1" customWidth="1"/>
  </cols>
  <sheetData>
    <row r="3" spans="1:14" ht="28.5" customHeight="1" x14ac:dyDescent="0.3">
      <c r="A3" s="93" t="s">
        <v>83</v>
      </c>
      <c r="B3" s="94"/>
      <c r="C3" s="94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1" customHeight="1" x14ac:dyDescent="0.3">
      <c r="A4" s="95"/>
      <c r="B4" s="96"/>
      <c r="C4" s="96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ht="15.6" x14ac:dyDescent="0.3">
      <c r="A5" s="97" t="s">
        <v>122</v>
      </c>
      <c r="B5" s="98"/>
      <c r="C5" s="98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customHeight="1" x14ac:dyDescent="0.3">
      <c r="A6" s="99" t="s">
        <v>98</v>
      </c>
      <c r="B6" s="100"/>
      <c r="C6" s="100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ht="15.75" customHeight="1" x14ac:dyDescent="0.3">
      <c r="A7" s="99" t="s">
        <v>36</v>
      </c>
      <c r="B7" s="100"/>
      <c r="C7" s="100"/>
      <c r="D7" s="45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ht="15" thickBot="1" x14ac:dyDescent="0.35"/>
    <row r="9" spans="1:14" ht="15" customHeight="1" x14ac:dyDescent="0.3">
      <c r="A9" s="17" t="s">
        <v>99</v>
      </c>
      <c r="B9" s="91" t="s">
        <v>37</v>
      </c>
      <c r="C9" s="91" t="s">
        <v>38</v>
      </c>
      <c r="D9" s="46"/>
    </row>
    <row r="10" spans="1:14" ht="23.25" customHeight="1" thickBot="1" x14ac:dyDescent="0.35">
      <c r="A10" s="17"/>
      <c r="B10" s="92"/>
      <c r="C10" s="92"/>
      <c r="D10" s="46"/>
    </row>
    <row r="11" spans="1:14" x14ac:dyDescent="0.3">
      <c r="A11" s="47" t="s">
        <v>1</v>
      </c>
      <c r="B11" s="48"/>
      <c r="C11" s="49"/>
      <c r="D11" s="46"/>
    </row>
    <row r="12" spans="1:14" ht="14.4" customHeight="1" x14ac:dyDescent="0.3">
      <c r="A12" s="50" t="s">
        <v>2</v>
      </c>
      <c r="B12" s="68">
        <v>1496095074</v>
      </c>
      <c r="C12" s="68">
        <f>+C13+C14+C15+C16+C17</f>
        <v>4235034</v>
      </c>
      <c r="D12" s="46"/>
    </row>
    <row r="13" spans="1:14" x14ac:dyDescent="0.3">
      <c r="A13" s="51" t="s">
        <v>3</v>
      </c>
      <c r="B13" s="69" t="s">
        <v>123</v>
      </c>
      <c r="C13" s="66">
        <v>-180902869</v>
      </c>
      <c r="D13" s="46"/>
    </row>
    <row r="14" spans="1:14" x14ac:dyDescent="0.3">
      <c r="A14" s="51" t="s">
        <v>4</v>
      </c>
      <c r="B14" s="71" t="s">
        <v>124</v>
      </c>
      <c r="C14" s="70">
        <v>185208000</v>
      </c>
      <c r="D14" s="46"/>
    </row>
    <row r="15" spans="1:14" x14ac:dyDescent="0.3">
      <c r="A15" s="51" t="s">
        <v>39</v>
      </c>
      <c r="B15" s="66">
        <v>0</v>
      </c>
      <c r="C15" s="66">
        <v>0</v>
      </c>
      <c r="D15" s="46"/>
    </row>
    <row r="16" spans="1:14" x14ac:dyDescent="0.3">
      <c r="A16" s="51" t="s">
        <v>5</v>
      </c>
      <c r="B16" s="66">
        <v>0</v>
      </c>
      <c r="C16" s="66">
        <v>0</v>
      </c>
      <c r="D16" s="46"/>
    </row>
    <row r="17" spans="1:4" x14ac:dyDescent="0.3">
      <c r="A17" s="51" t="s">
        <v>6</v>
      </c>
      <c r="B17" s="71" t="s">
        <v>125</v>
      </c>
      <c r="C17" s="66">
        <v>-70097</v>
      </c>
      <c r="D17" s="46"/>
    </row>
    <row r="18" spans="1:4" x14ac:dyDescent="0.3">
      <c r="A18" s="50" t="s">
        <v>7</v>
      </c>
      <c r="B18" s="77" t="s">
        <v>126</v>
      </c>
      <c r="C18" s="68">
        <f>+C19+C20+C21+C22+C23+C24+C25+C26+C27</f>
        <v>-349202453</v>
      </c>
      <c r="D18" s="46"/>
    </row>
    <row r="19" spans="1:4" x14ac:dyDescent="0.3">
      <c r="A19" s="51" t="s">
        <v>8</v>
      </c>
      <c r="B19" s="71" t="s">
        <v>127</v>
      </c>
      <c r="C19" s="66">
        <v>20475442</v>
      </c>
      <c r="D19" s="46"/>
    </row>
    <row r="20" spans="1:4" x14ac:dyDescent="0.3">
      <c r="A20" s="51" t="s">
        <v>9</v>
      </c>
      <c r="B20" s="71" t="s">
        <v>128</v>
      </c>
      <c r="C20" s="66">
        <v>1640000</v>
      </c>
      <c r="D20" s="46"/>
    </row>
    <row r="21" spans="1:4" x14ac:dyDescent="0.3">
      <c r="A21" s="51" t="s">
        <v>10</v>
      </c>
      <c r="B21" s="71" t="s">
        <v>129</v>
      </c>
      <c r="C21" s="70">
        <v>59317600</v>
      </c>
      <c r="D21" s="46"/>
    </row>
    <row r="22" spans="1:4" x14ac:dyDescent="0.3">
      <c r="A22" s="51" t="s">
        <v>11</v>
      </c>
      <c r="B22" s="71" t="s">
        <v>130</v>
      </c>
      <c r="C22" s="66">
        <v>-7078401</v>
      </c>
      <c r="D22" s="46"/>
    </row>
    <row r="23" spans="1:4" ht="14.4" customHeight="1" x14ac:dyDescent="0.3">
      <c r="A23" s="51" t="s">
        <v>12</v>
      </c>
      <c r="B23" s="71" t="s">
        <v>131</v>
      </c>
      <c r="C23" s="71">
        <v>-11589461</v>
      </c>
    </row>
    <row r="24" spans="1:4" x14ac:dyDescent="0.3">
      <c r="A24" s="51" t="s">
        <v>13</v>
      </c>
      <c r="B24" s="71" t="s">
        <v>132</v>
      </c>
      <c r="C24" s="71">
        <v>-382670225</v>
      </c>
    </row>
    <row r="25" spans="1:4" x14ac:dyDescent="0.3">
      <c r="A25" s="51" t="s">
        <v>14</v>
      </c>
      <c r="B25" s="71" t="s">
        <v>133</v>
      </c>
      <c r="C25" s="71">
        <v>-196993110</v>
      </c>
    </row>
    <row r="26" spans="1:4" x14ac:dyDescent="0.3">
      <c r="A26" s="51" t="s">
        <v>15</v>
      </c>
      <c r="B26" s="71" t="s">
        <v>134</v>
      </c>
      <c r="C26" s="71">
        <v>58105965</v>
      </c>
    </row>
    <row r="27" spans="1:4" x14ac:dyDescent="0.3">
      <c r="A27" s="51" t="s">
        <v>40</v>
      </c>
      <c r="B27" s="71" t="s">
        <v>135</v>
      </c>
      <c r="C27" s="71">
        <v>109589737</v>
      </c>
    </row>
    <row r="28" spans="1:4" x14ac:dyDescent="0.3">
      <c r="A28" s="50" t="s">
        <v>16</v>
      </c>
      <c r="B28" s="77" t="s">
        <v>136</v>
      </c>
      <c r="C28" s="72">
        <f>+C29+C30+C31+C32+C33+C34+C35+C36+C37</f>
        <v>461823233.80000001</v>
      </c>
    </row>
    <row r="29" spans="1:4" x14ac:dyDescent="0.3">
      <c r="A29" s="51" t="s">
        <v>17</v>
      </c>
      <c r="B29" s="71" t="s">
        <v>137</v>
      </c>
      <c r="C29" s="70">
        <v>-1501194</v>
      </c>
    </row>
    <row r="30" spans="1:4" x14ac:dyDescent="0.3">
      <c r="A30" s="51" t="s">
        <v>18</v>
      </c>
      <c r="B30" s="71" t="s">
        <v>138</v>
      </c>
      <c r="C30" s="70">
        <v>506323264.24000001</v>
      </c>
    </row>
    <row r="31" spans="1:4" x14ac:dyDescent="0.3">
      <c r="A31" s="51" t="s">
        <v>19</v>
      </c>
      <c r="B31" s="71" t="s">
        <v>139</v>
      </c>
      <c r="C31" s="71">
        <v>-18862184</v>
      </c>
    </row>
    <row r="32" spans="1:4" x14ac:dyDescent="0.3">
      <c r="A32" s="51" t="s">
        <v>20</v>
      </c>
      <c r="B32" s="71" t="s">
        <v>140</v>
      </c>
      <c r="C32" s="71">
        <v>-4295000</v>
      </c>
    </row>
    <row r="33" spans="1:5" x14ac:dyDescent="0.3">
      <c r="A33" s="51" t="s">
        <v>21</v>
      </c>
      <c r="B33" s="71" t="s">
        <v>141</v>
      </c>
      <c r="C33" s="71">
        <v>-3049247</v>
      </c>
      <c r="E33" s="9"/>
    </row>
    <row r="34" spans="1:5" x14ac:dyDescent="0.3">
      <c r="A34" s="51" t="s">
        <v>22</v>
      </c>
      <c r="B34" s="71" t="s">
        <v>142</v>
      </c>
      <c r="C34" s="71">
        <v>-11243296.539999999</v>
      </c>
    </row>
    <row r="35" spans="1:5" x14ac:dyDescent="0.3">
      <c r="A35" s="51" t="s">
        <v>23</v>
      </c>
      <c r="B35" s="71" t="s">
        <v>143</v>
      </c>
      <c r="C35" s="70">
        <v>33494317</v>
      </c>
    </row>
    <row r="36" spans="1:5" x14ac:dyDescent="0.3">
      <c r="A36" s="51" t="s">
        <v>41</v>
      </c>
      <c r="B36" s="66">
        <v>0</v>
      </c>
      <c r="C36" s="66">
        <v>0</v>
      </c>
    </row>
    <row r="37" spans="1:5" x14ac:dyDescent="0.3">
      <c r="A37" s="51" t="s">
        <v>24</v>
      </c>
      <c r="B37" s="71" t="s">
        <v>144</v>
      </c>
      <c r="C37" s="71">
        <v>-39043425.899999999</v>
      </c>
    </row>
    <row r="38" spans="1:5" x14ac:dyDescent="0.3">
      <c r="A38" s="50" t="s">
        <v>25</v>
      </c>
      <c r="B38" s="77" t="s">
        <v>145</v>
      </c>
      <c r="C38" s="73">
        <f>+C39+C40+C41+C42+C43+C44+C45+C46</f>
        <v>-616990477.41999996</v>
      </c>
    </row>
    <row r="39" spans="1:5" x14ac:dyDescent="0.3">
      <c r="A39" s="51" t="s">
        <v>26</v>
      </c>
      <c r="B39" s="71" t="s">
        <v>146</v>
      </c>
      <c r="C39" s="66">
        <v>-628236161.41999996</v>
      </c>
    </row>
    <row r="40" spans="1:5" x14ac:dyDescent="0.3">
      <c r="A40" s="51" t="s">
        <v>42</v>
      </c>
      <c r="B40" s="66">
        <v>0</v>
      </c>
      <c r="C40" s="66">
        <v>11946284</v>
      </c>
    </row>
    <row r="41" spans="1:5" x14ac:dyDescent="0.3">
      <c r="A41" s="51" t="s">
        <v>43</v>
      </c>
      <c r="B41" s="66">
        <v>0</v>
      </c>
      <c r="C41" s="66">
        <v>0</v>
      </c>
    </row>
    <row r="42" spans="1:5" x14ac:dyDescent="0.3">
      <c r="A42" s="51" t="s">
        <v>44</v>
      </c>
      <c r="B42" s="66">
        <v>0</v>
      </c>
      <c r="C42" s="66">
        <v>0</v>
      </c>
    </row>
    <row r="43" spans="1:5" x14ac:dyDescent="0.3">
      <c r="A43" s="51" t="s">
        <v>45</v>
      </c>
      <c r="B43" s="66">
        <v>0</v>
      </c>
      <c r="C43" s="66">
        <v>0</v>
      </c>
    </row>
    <row r="44" spans="1:5" x14ac:dyDescent="0.3">
      <c r="A44" s="51" t="s">
        <v>86</v>
      </c>
      <c r="B44" s="66">
        <v>0</v>
      </c>
      <c r="C44" s="66">
        <v>0</v>
      </c>
    </row>
    <row r="45" spans="1:5" x14ac:dyDescent="0.3">
      <c r="A45" s="51" t="s">
        <v>27</v>
      </c>
      <c r="B45" s="71" t="s">
        <v>147</v>
      </c>
      <c r="C45" s="66">
        <v>-5700600</v>
      </c>
    </row>
    <row r="46" spans="1:5" x14ac:dyDescent="0.3">
      <c r="A46" s="51" t="s">
        <v>46</v>
      </c>
      <c r="B46" s="71" t="s">
        <v>148</v>
      </c>
      <c r="C46" s="66">
        <v>5000000</v>
      </c>
    </row>
    <row r="47" spans="1:5" x14ac:dyDescent="0.3">
      <c r="A47" s="50" t="s">
        <v>47</v>
      </c>
      <c r="B47" s="73">
        <f>+B48+B49+B50+B51+B52+B53</f>
        <v>0</v>
      </c>
      <c r="C47" s="73">
        <f>+C48+C49+C50+C51+C52+C53</f>
        <v>0</v>
      </c>
    </row>
    <row r="48" spans="1:5" x14ac:dyDescent="0.3">
      <c r="A48" s="51" t="s">
        <v>48</v>
      </c>
      <c r="B48" s="66">
        <v>0</v>
      </c>
      <c r="C48" s="66">
        <v>0</v>
      </c>
    </row>
    <row r="49" spans="1:3" x14ac:dyDescent="0.3">
      <c r="A49" s="51" t="s">
        <v>49</v>
      </c>
      <c r="B49" s="66">
        <v>0</v>
      </c>
      <c r="C49" s="66">
        <v>0</v>
      </c>
    </row>
    <row r="50" spans="1:3" x14ac:dyDescent="0.3">
      <c r="A50" s="51" t="s">
        <v>50</v>
      </c>
      <c r="B50" s="66">
        <v>0</v>
      </c>
      <c r="C50" s="66">
        <v>0</v>
      </c>
    </row>
    <row r="51" spans="1:3" x14ac:dyDescent="0.3">
      <c r="A51" s="51" t="s">
        <v>51</v>
      </c>
      <c r="B51" s="66">
        <v>0</v>
      </c>
      <c r="C51" s="66">
        <v>0</v>
      </c>
    </row>
    <row r="52" spans="1:3" x14ac:dyDescent="0.3">
      <c r="A52" s="51" t="s">
        <v>53</v>
      </c>
      <c r="B52" s="66">
        <v>0</v>
      </c>
      <c r="C52" s="66">
        <v>0</v>
      </c>
    </row>
    <row r="53" spans="1:3" x14ac:dyDescent="0.3">
      <c r="A53" s="51" t="s">
        <v>54</v>
      </c>
      <c r="B53" s="66">
        <v>0</v>
      </c>
      <c r="C53" s="66">
        <v>0</v>
      </c>
    </row>
    <row r="54" spans="1:3" x14ac:dyDescent="0.3">
      <c r="A54" s="50" t="s">
        <v>28</v>
      </c>
      <c r="B54" s="77" t="s">
        <v>149</v>
      </c>
      <c r="C54" s="68">
        <f>+C55+C56+C57+C58+C59+C60+C61+C62+C63</f>
        <v>689487208.39999998</v>
      </c>
    </row>
    <row r="55" spans="1:3" x14ac:dyDescent="0.3">
      <c r="A55" s="51" t="s">
        <v>29</v>
      </c>
      <c r="B55" s="71" t="s">
        <v>150</v>
      </c>
      <c r="C55" s="71">
        <v>-12744402.52</v>
      </c>
    </row>
    <row r="56" spans="1:3" x14ac:dyDescent="0.3">
      <c r="A56" s="51" t="s">
        <v>100</v>
      </c>
      <c r="B56" s="71" t="s">
        <v>151</v>
      </c>
      <c r="C56" s="66">
        <v>-14798476.359999999</v>
      </c>
    </row>
    <row r="57" spans="1:3" x14ac:dyDescent="0.3">
      <c r="A57" s="51" t="s">
        <v>31</v>
      </c>
      <c r="B57" s="71" t="s">
        <v>152</v>
      </c>
      <c r="C57" s="66">
        <v>6308963.3099999996</v>
      </c>
    </row>
    <row r="58" spans="1:3" x14ac:dyDescent="0.3">
      <c r="A58" s="51" t="s">
        <v>32</v>
      </c>
      <c r="B58" s="71" t="s">
        <v>153</v>
      </c>
      <c r="C58" s="70">
        <v>449238963</v>
      </c>
    </row>
    <row r="59" spans="1:3" x14ac:dyDescent="0.3">
      <c r="A59" s="51" t="s">
        <v>33</v>
      </c>
      <c r="B59" s="71" t="s">
        <v>154</v>
      </c>
      <c r="C59" s="70">
        <v>204723704.97</v>
      </c>
    </row>
    <row r="60" spans="1:3" x14ac:dyDescent="0.3">
      <c r="A60" s="51" t="s">
        <v>55</v>
      </c>
      <c r="B60" s="66" t="s">
        <v>155</v>
      </c>
      <c r="C60" s="71">
        <v>-161663523</v>
      </c>
    </row>
    <row r="61" spans="1:3" x14ac:dyDescent="0.3">
      <c r="A61" s="51" t="s">
        <v>101</v>
      </c>
      <c r="B61" s="66">
        <v>0</v>
      </c>
      <c r="C61" s="66">
        <v>0</v>
      </c>
    </row>
    <row r="62" spans="1:3" x14ac:dyDescent="0.3">
      <c r="A62" s="51" t="s">
        <v>34</v>
      </c>
      <c r="B62" s="71" t="s">
        <v>156</v>
      </c>
      <c r="C62" s="70">
        <v>60539710</v>
      </c>
    </row>
    <row r="63" spans="1:3" x14ac:dyDescent="0.3">
      <c r="A63" s="51" t="s">
        <v>57</v>
      </c>
      <c r="B63" s="71" t="s">
        <v>157</v>
      </c>
      <c r="C63" s="70">
        <v>157882269</v>
      </c>
    </row>
    <row r="64" spans="1:3" x14ac:dyDescent="0.3">
      <c r="A64" s="50" t="s">
        <v>58</v>
      </c>
      <c r="B64" s="77" t="s">
        <v>158</v>
      </c>
      <c r="C64" s="68">
        <f>+C65+C66+C67+C68</f>
        <v>-725539481</v>
      </c>
    </row>
    <row r="65" spans="1:3" x14ac:dyDescent="0.3">
      <c r="A65" s="51" t="s">
        <v>59</v>
      </c>
      <c r="B65" s="71" t="s">
        <v>158</v>
      </c>
      <c r="C65" s="71">
        <v>-725539481</v>
      </c>
    </row>
    <row r="66" spans="1:3" x14ac:dyDescent="0.3">
      <c r="A66" s="51" t="s">
        <v>60</v>
      </c>
      <c r="B66" s="66">
        <v>0</v>
      </c>
      <c r="C66" s="66">
        <v>0</v>
      </c>
    </row>
    <row r="67" spans="1:3" x14ac:dyDescent="0.3">
      <c r="A67" s="51" t="s">
        <v>61</v>
      </c>
      <c r="B67" s="66">
        <v>0</v>
      </c>
      <c r="C67" s="66">
        <v>0</v>
      </c>
    </row>
    <row r="68" spans="1:3" x14ac:dyDescent="0.3">
      <c r="A68" s="51" t="s">
        <v>62</v>
      </c>
      <c r="B68" s="66">
        <v>0</v>
      </c>
      <c r="C68" s="66">
        <v>0</v>
      </c>
    </row>
    <row r="69" spans="1:3" x14ac:dyDescent="0.3">
      <c r="A69" s="50" t="s">
        <v>63</v>
      </c>
      <c r="B69" s="73">
        <f>+B70+B71</f>
        <v>0</v>
      </c>
      <c r="C69" s="73">
        <f>+C70+C71+C72+C73+C74+C75</f>
        <v>0</v>
      </c>
    </row>
    <row r="70" spans="1:3" x14ac:dyDescent="0.3">
      <c r="A70" s="51" t="s">
        <v>64</v>
      </c>
      <c r="B70" s="66">
        <v>0</v>
      </c>
      <c r="C70" s="66">
        <v>0</v>
      </c>
    </row>
    <row r="71" spans="1:3" x14ac:dyDescent="0.3">
      <c r="A71" s="51" t="s">
        <v>65</v>
      </c>
      <c r="B71" s="66">
        <v>0</v>
      </c>
      <c r="C71" s="66">
        <v>0</v>
      </c>
    </row>
    <row r="72" spans="1:3" x14ac:dyDescent="0.3">
      <c r="A72" s="50" t="s">
        <v>66</v>
      </c>
      <c r="B72" s="66">
        <v>0</v>
      </c>
      <c r="C72" s="66">
        <v>0</v>
      </c>
    </row>
    <row r="73" spans="1:3" x14ac:dyDescent="0.3">
      <c r="A73" s="51" t="s">
        <v>67</v>
      </c>
      <c r="B73" s="66">
        <v>0</v>
      </c>
      <c r="C73" s="66">
        <v>0</v>
      </c>
    </row>
    <row r="74" spans="1:3" x14ac:dyDescent="0.3">
      <c r="A74" s="51" t="s">
        <v>68</v>
      </c>
      <c r="B74" s="66">
        <v>0</v>
      </c>
      <c r="C74" s="66">
        <v>0</v>
      </c>
    </row>
    <row r="75" spans="1:3" x14ac:dyDescent="0.3">
      <c r="A75" s="51" t="s">
        <v>69</v>
      </c>
      <c r="B75" s="66">
        <v>0</v>
      </c>
      <c r="C75" s="66">
        <v>0</v>
      </c>
    </row>
    <row r="76" spans="1:3" x14ac:dyDescent="0.3">
      <c r="A76" s="47" t="s">
        <v>70</v>
      </c>
      <c r="B76" s="74">
        <v>0</v>
      </c>
      <c r="C76" s="74">
        <f>+C77+C78+C79</f>
        <v>0</v>
      </c>
    </row>
    <row r="77" spans="1:3" x14ac:dyDescent="0.3">
      <c r="A77" s="50" t="s">
        <v>71</v>
      </c>
      <c r="B77" s="75">
        <f>+B78+B79</f>
        <v>0</v>
      </c>
      <c r="C77" s="66">
        <v>0</v>
      </c>
    </row>
    <row r="78" spans="1:3" x14ac:dyDescent="0.3">
      <c r="A78" s="51" t="s">
        <v>72</v>
      </c>
      <c r="B78" s="76">
        <v>0</v>
      </c>
      <c r="C78" s="66">
        <v>0</v>
      </c>
    </row>
    <row r="79" spans="1:3" x14ac:dyDescent="0.3">
      <c r="A79" s="51" t="s">
        <v>73</v>
      </c>
      <c r="B79" s="76">
        <v>0</v>
      </c>
      <c r="C79" s="66">
        <v>0</v>
      </c>
    </row>
    <row r="80" spans="1:3" x14ac:dyDescent="0.3">
      <c r="A80" s="50" t="s">
        <v>74</v>
      </c>
      <c r="B80" s="75">
        <f>+B81+B82</f>
        <v>0</v>
      </c>
      <c r="C80" s="73">
        <f>+C81+C82</f>
        <v>0</v>
      </c>
    </row>
    <row r="81" spans="1:3" x14ac:dyDescent="0.3">
      <c r="A81" s="51" t="s">
        <v>75</v>
      </c>
      <c r="B81" s="76">
        <v>0</v>
      </c>
      <c r="C81" s="66">
        <v>0</v>
      </c>
    </row>
    <row r="82" spans="1:3" x14ac:dyDescent="0.3">
      <c r="A82" s="51" t="s">
        <v>76</v>
      </c>
      <c r="B82" s="76">
        <v>0</v>
      </c>
      <c r="C82" s="66">
        <v>0</v>
      </c>
    </row>
    <row r="83" spans="1:3" x14ac:dyDescent="0.3">
      <c r="A83" s="50" t="s">
        <v>77</v>
      </c>
      <c r="B83" s="75">
        <f>+B84</f>
        <v>0</v>
      </c>
      <c r="C83" s="73">
        <f>+C84</f>
        <v>0</v>
      </c>
    </row>
    <row r="84" spans="1:3" ht="15" thickBot="1" x14ac:dyDescent="0.35">
      <c r="A84" s="51" t="s">
        <v>78</v>
      </c>
      <c r="B84" s="76">
        <v>0</v>
      </c>
      <c r="C84" s="66">
        <v>0</v>
      </c>
    </row>
    <row r="85" spans="1:3" ht="16.2" thickBot="1" x14ac:dyDescent="0.35">
      <c r="A85" s="17" t="s">
        <v>102</v>
      </c>
      <c r="B85" s="79">
        <f>+B12+B18+B28+B38+B54+B64</f>
        <v>14619897239</v>
      </c>
      <c r="C85" s="78">
        <f>+C12+C18+C28+C38+C54+C64</f>
        <v>-536186935.21999997</v>
      </c>
    </row>
    <row r="87" spans="1:3" ht="15" thickBot="1" x14ac:dyDescent="0.35"/>
    <row r="88" spans="1:3" ht="15" thickBot="1" x14ac:dyDescent="0.35">
      <c r="A88" s="61" t="s">
        <v>103</v>
      </c>
    </row>
    <row r="89" spans="1:3" ht="29.4" thickBot="1" x14ac:dyDescent="0.35">
      <c r="A89" s="52" t="s">
        <v>104</v>
      </c>
    </row>
    <row r="90" spans="1:3" ht="58.2" thickBot="1" x14ac:dyDescent="0.35">
      <c r="A90" s="53" t="s">
        <v>105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Ejecución 2024</vt:lpstr>
      <vt:lpstr>PRESUPUESTO APROBADO 2024</vt:lpstr>
      <vt:lpstr>'Plantilla Ejecución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Seccion de Transparencia</cp:lastModifiedBy>
  <cp:lastPrinted>2025-01-03T15:09:01Z</cp:lastPrinted>
  <dcterms:created xsi:type="dcterms:W3CDTF">2018-04-17T18:57:16Z</dcterms:created>
  <dcterms:modified xsi:type="dcterms:W3CDTF">2025-01-08T15:46:25Z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2025-01-08T15:46:25Z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7b8b88b8-d220-41b6-ba07-1bde410a95d1</vt:lpwstr>
  </property>
  <property fmtid="{D5CDD505-2E9C-101B-9397-08002B2CF9AE}" pid="8" name="MSIP_Label_defa4170-0d19-0005-0004-bc88714345d2_ContentBits">
    <vt:lpwstr>0</vt:lpwstr>
  </property>
</Properties>
</file>