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 MIDE\17.finanzas\A.balance general\2022\"/>
    </mc:Choice>
  </mc:AlternateContent>
  <bookViews>
    <workbookView xWindow="0" yWindow="0" windowWidth="28800" windowHeight="12210"/>
  </bookViews>
  <sheets>
    <sheet name="Plantilla Ejecución, MAYO 2022" sheetId="12" r:id="rId1"/>
  </sheets>
  <definedNames>
    <definedName name="_xlnm.Print_Area" localSheetId="0">'Plantilla Ejecución, MAYO 2022'!$A$1:$H$120</definedName>
  </definedNames>
  <calcPr calcId="162913"/>
</workbook>
</file>

<file path=xl/calcChain.xml><?xml version="1.0" encoding="utf-8"?>
<calcChain xmlns="http://schemas.openxmlformats.org/spreadsheetml/2006/main">
  <c r="H89" i="12" l="1"/>
  <c r="H87" i="12"/>
  <c r="H86" i="12"/>
  <c r="H84" i="12"/>
  <c r="H83" i="12"/>
  <c r="H77" i="12"/>
  <c r="H78" i="12"/>
  <c r="H79" i="12"/>
  <c r="H76" i="12"/>
  <c r="H71" i="12"/>
  <c r="H72" i="12"/>
  <c r="H73" i="12"/>
  <c r="H74" i="12"/>
  <c r="H70" i="12"/>
  <c r="H66" i="12"/>
  <c r="H67" i="12"/>
  <c r="H68" i="12"/>
  <c r="H65" i="12"/>
  <c r="H54" i="12"/>
  <c r="H55" i="12"/>
  <c r="H56" i="12"/>
  <c r="H57" i="12"/>
  <c r="H58" i="12"/>
  <c r="H59" i="12"/>
  <c r="H60" i="12"/>
  <c r="H61" i="12"/>
  <c r="H62" i="12"/>
  <c r="H63" i="12"/>
  <c r="H53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36" i="12"/>
  <c r="H27" i="12"/>
  <c r="H28" i="12"/>
  <c r="H29" i="12"/>
  <c r="H30" i="12"/>
  <c r="H31" i="12"/>
  <c r="H32" i="12"/>
  <c r="H33" i="12"/>
  <c r="H34" i="12"/>
  <c r="H26" i="12"/>
  <c r="H11" i="12"/>
  <c r="H12" i="12"/>
  <c r="H13" i="12"/>
  <c r="H14" i="12"/>
  <c r="H16" i="12"/>
  <c r="H17" i="12"/>
  <c r="H18" i="12"/>
  <c r="H19" i="12"/>
  <c r="H20" i="12"/>
  <c r="H21" i="12"/>
  <c r="H22" i="12"/>
  <c r="H23" i="12"/>
  <c r="H24" i="12"/>
  <c r="H10" i="12"/>
  <c r="G88" i="12"/>
  <c r="G85" i="12"/>
  <c r="G82" i="12"/>
  <c r="G75" i="12"/>
  <c r="G69" i="12"/>
  <c r="G64" i="12"/>
  <c r="G52" i="12"/>
  <c r="G35" i="12"/>
  <c r="G25" i="12"/>
  <c r="G15" i="12"/>
  <c r="G9" i="12"/>
  <c r="G90" i="12" l="1"/>
  <c r="G80" i="12"/>
  <c r="G91" i="12" l="1"/>
  <c r="F85" i="12"/>
  <c r="F82" i="12"/>
  <c r="F75" i="12"/>
  <c r="F69" i="12"/>
  <c r="F64" i="12"/>
  <c r="F52" i="12"/>
  <c r="F90" i="12" l="1"/>
  <c r="F35" i="12"/>
  <c r="F25" i="12"/>
  <c r="F15" i="12"/>
  <c r="F9" i="12"/>
  <c r="F80" i="12" l="1"/>
  <c r="F91" i="12" s="1"/>
  <c r="E9" i="12"/>
  <c r="E15" i="12"/>
  <c r="E25" i="12"/>
  <c r="E35" i="12"/>
  <c r="E52" i="12"/>
  <c r="E64" i="12"/>
  <c r="E69" i="12"/>
  <c r="E75" i="12"/>
  <c r="E82" i="12"/>
  <c r="E85" i="12"/>
  <c r="E90" i="12" l="1"/>
  <c r="E80" i="12"/>
  <c r="D82" i="12"/>
  <c r="H82" i="12" s="1"/>
  <c r="D88" i="12"/>
  <c r="H88" i="12" s="1"/>
  <c r="D85" i="12"/>
  <c r="H85" i="12" s="1"/>
  <c r="D75" i="12"/>
  <c r="H75" i="12" s="1"/>
  <c r="D64" i="12"/>
  <c r="H64" i="12" s="1"/>
  <c r="D69" i="12"/>
  <c r="H69" i="12" s="1"/>
  <c r="D52" i="12"/>
  <c r="D35" i="12"/>
  <c r="D25" i="12"/>
  <c r="D15" i="12"/>
  <c r="D9" i="12"/>
  <c r="E91" i="12" l="1"/>
  <c r="D80" i="12"/>
  <c r="D90" i="12"/>
  <c r="C52" i="12"/>
  <c r="H52" i="12" s="1"/>
  <c r="C15" i="12"/>
  <c r="C9" i="12"/>
  <c r="C25" i="12"/>
  <c r="C35" i="12"/>
  <c r="C90" i="12"/>
  <c r="D91" i="12" l="1"/>
  <c r="C80" i="12"/>
  <c r="C91" i="12" s="1"/>
  <c r="H90" i="12" l="1"/>
  <c r="B90" i="12"/>
  <c r="B35" i="12" l="1"/>
  <c r="H35" i="12" s="1"/>
  <c r="B25" i="12"/>
  <c r="H25" i="12" s="1"/>
  <c r="B15" i="12"/>
  <c r="H15" i="12" s="1"/>
  <c r="B9" i="12"/>
  <c r="H9" i="12" s="1"/>
  <c r="H80" i="12" l="1"/>
  <c r="H91" i="12" s="1"/>
  <c r="B80" i="12"/>
  <c r="B91" i="12" s="1"/>
</calcChain>
</file>

<file path=xl/sharedStrings.xml><?xml version="1.0" encoding="utf-8"?>
<sst xmlns="http://schemas.openxmlformats.org/spreadsheetml/2006/main" count="113" uniqueCount="113">
  <si>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</si>
  <si>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</si>
  <si>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</si>
  <si>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</si>
  <si>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</si>
  <si>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</si>
  <si>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</si>
  <si>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</si>
  <si>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</si>
  <si>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</si>
  <si>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</si>
  <si>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</si>
  <si>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</si>
  <si>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</si>
  <si>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</si>
  <si>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</si>
  <si>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</si>
  <si>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</si>
  <si>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</si>
  <si>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</si>
  <si>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</si>
  <si>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</si>
  <si>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</si>
  <si>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</si>
  <si>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</si>
  <si>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</si>
  <si>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</si>
  <si>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</si>
  <si>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</si>
  <si>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</si>
  <si>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</si>
  <si>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</si>
  <si>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</si>
  <si>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</si>
  <si>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</si>
  <si>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</si>
  <si>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</si>
  <si>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</si>
  <si>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</si>
  <si>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</si>
  <si>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</si>
  <si>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</si>
  <si>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</si>
  <si>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</si>
  <si>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</si>
  <si>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</si>
  <si>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</si>
  <si>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</si>
  <si>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</si>
  <si>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</si>
  <si>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</si>
  <si>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</si>
  <si>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</si>
  <si>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</si>
  <si>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</si>
  <si>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</si>
  <si>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</si>
  <si>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</si>
  <si>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</si>
  <si>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</si>
  <si>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</si>
  <si>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</si>
  <si>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</si>
  <si>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</si>
  <si>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</si>
  <si>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</si>
  <si>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</si>
  <si>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</si>
  <si>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</si>
  <si>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</si>
  <si>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</si>
  <si>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</si>
  <si>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</si>
  <si>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</si>
  <si>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</si>
  <si>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</si>
  <si>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</si>
  <si>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</si>
  <si>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Ejecución de Gastos y Aplicaciones Financieras </t>
  </si>
  <si>
    <t>MINISTERIO DE DEFENSA</t>
  </si>
  <si>
    <t>Autorizado por:</t>
  </si>
  <si>
    <t>2.1.3 - DIETAS Y GASTOS DE REPRESENTACION</t>
  </si>
  <si>
    <t>2.4.6 - SUBVENCIONES</t>
  </si>
  <si>
    <t>2.6.9 - EDIFICIOS, ESTRUCTURAS</t>
  </si>
  <si>
    <t>2.6.10 -TERRENO URBANO</t>
  </si>
  <si>
    <t>2.6.11-OBJETO DE VALOR</t>
  </si>
  <si>
    <t>2.8.3 -COMPRA DE ACCIONES Y PARTICIPACIONES DE CAPITAL</t>
  </si>
  <si>
    <t>2.8.4 -OBLIGACIONES NEGOCIABLES</t>
  </si>
  <si>
    <t>2.8.5 -APORTE DE CAPITAL AL SECTOR PÚBLICO</t>
  </si>
  <si>
    <t>2.9.3 - INTERESES DE LA DEUDA PUBLICA COMERCIAL</t>
  </si>
  <si>
    <t>Revisado por:</t>
  </si>
  <si>
    <t>Preparado por:</t>
  </si>
  <si>
    <t>TOTAL</t>
  </si>
  <si>
    <t xml:space="preserve">Fuente: Sistema Integrado de Gestión Financiera
Periodo: 2022
</t>
  </si>
  <si>
    <t>Lic. ANA GLENDYS CONTRERAS RAMOS</t>
  </si>
  <si>
    <t>Lic. ELVIS GARCIA DIAZ,</t>
  </si>
  <si>
    <t>1er. Teniente Contadora ERD.</t>
  </si>
  <si>
    <t>Sub Directora de Presupuesto, MIDE.</t>
  </si>
  <si>
    <t>SHEILLA P. HENRIQUEZ PAULINO,</t>
  </si>
  <si>
    <t>Mayor, ERD</t>
  </si>
  <si>
    <t>Directora General Financiera de este Ministerio de Defensa.</t>
  </si>
  <si>
    <t>Febrero</t>
  </si>
  <si>
    <t>Sub Director de Auditoria, MIDE.</t>
  </si>
  <si>
    <t xml:space="preserve">    Capitan de Corbeta Contador, ARD.</t>
  </si>
  <si>
    <t>Marzo</t>
  </si>
  <si>
    <t>Abril</t>
  </si>
  <si>
    <t>Mayo</t>
  </si>
  <si>
    <t>Junio</t>
  </si>
  <si>
    <t>Fecha de registro: hasta el 30 de Junio 2022</t>
  </si>
  <si>
    <t>Fecha de imputación: desde el 01 de Junio  del 2022</t>
  </si>
  <si>
    <r>
      <rPr>
        <b/>
        <sz val="18"/>
        <color theme="1"/>
        <rFont val="Calibri"/>
        <family val="2"/>
        <scheme val="minor"/>
      </rPr>
      <t>Presupuesto aprobado:</t>
    </r>
    <r>
      <rPr>
        <sz val="18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</si>
  <si>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8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</si>
  <si>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8"/>
        <color theme="1"/>
        <rFont val="Calibri"/>
        <family val="2"/>
        <scheme val="minor"/>
      </rPr>
      <t>Total devengado:</t>
    </r>
    <r>
      <rPr>
        <sz val="18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</si>
</sst>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indexed="8"/>
      <name val="Calibri"/>
      <family val="2"/>
    </font>
    <font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name val="Arial"/>
      <family val="2"/>
    </font>
    <font>
      <sz val="18"/>
      <color rgb="FFFF0000"/>
      <name val="Arial"/>
      <family val="2"/>
    </font>
    <font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ont="0" applyFill="0" applyBorder="0" applyProtection="0">
      <alignment wrapText="1"/>
    </xf>
  </cellStyleXfs>
  <cellXfs count="5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43" fontId="4" fillId="0" borderId="0" xfId="0" applyNumberFormat="1" applyFont="1"/>
    <xf numFmtId="0" fontId="3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horizontal="left" vertical="center" wrapText="1"/>
    </xf>
    <xf numFmtId="43" fontId="4" fillId="0" borderId="0" xfId="1" applyFont="1"/>
    <xf numFmtId="0" fontId="3" fillId="0" borderId="0" xfId="0" applyFont="1" applyAlignment="1">
      <alignment horizontal="left" vertical="center" wrapText="1"/>
    </xf>
    <xf numFmtId="43" fontId="3" fillId="0" borderId="0" xfId="1" applyFont="1" applyAlignment="1">
      <alignment vertical="center" wrapText="1"/>
    </xf>
    <xf numFmtId="9" fontId="4" fillId="0" borderId="0" xfId="2" applyFont="1"/>
    <xf numFmtId="0" fontId="4" fillId="0" borderId="0" xfId="0" applyFont="1" applyAlignment="1">
      <alignment horizontal="left" vertical="center" wrapText="1" indent="2"/>
    </xf>
    <xf numFmtId="4" fontId="4" fillId="0" borderId="0" xfId="0" applyNumberFormat="1" applyFont="1"/>
    <xf numFmtId="4" fontId="4" fillId="0" borderId="0" xfId="0" applyNumberFormat="1" applyFont="1" applyBorder="1"/>
    <xf numFmtId="4" fontId="3" fillId="0" borderId="0" xfId="0" applyNumberFormat="1" applyFont="1"/>
    <xf numFmtId="4" fontId="3" fillId="0" borderId="0" xfId="0" applyNumberFormat="1" applyFont="1" applyBorder="1"/>
    <xf numFmtId="0" fontId="3" fillId="2" borderId="2" xfId="0" applyFont="1" applyFill="1" applyBorder="1" applyAlignment="1">
      <alignment horizontal="left" vertical="center" wrapText="1"/>
    </xf>
    <xf numFmtId="4" fontId="3" fillId="4" borderId="0" xfId="0" applyNumberFormat="1" applyFont="1" applyFill="1" applyBorder="1"/>
    <xf numFmtId="164" fontId="3" fillId="0" borderId="1" xfId="0" applyNumberFormat="1" applyFont="1" applyBorder="1" applyAlignment="1">
      <alignment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43" fontId="3" fillId="3" borderId="0" xfId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3" fontId="5" fillId="0" borderId="0" xfId="1" applyFont="1" applyAlignment="1">
      <alignment horizontal="right"/>
    </xf>
    <xf numFmtId="0" fontId="6" fillId="0" borderId="0" xfId="0" applyFont="1"/>
    <xf numFmtId="43" fontId="6" fillId="0" borderId="0" xfId="0" applyNumberFormat="1" applyFont="1"/>
    <xf numFmtId="0" fontId="4" fillId="0" borderId="0" xfId="0" applyFont="1" applyBorder="1"/>
    <xf numFmtId="0" fontId="7" fillId="0" borderId="0" xfId="3" applyFont="1" applyAlignment="1"/>
    <xf numFmtId="0" fontId="8" fillId="0" borderId="0" xfId="3" applyFont="1" applyAlignment="1">
      <alignment horizontal="center" wrapText="1"/>
    </xf>
    <xf numFmtId="0" fontId="3" fillId="0" borderId="0" xfId="3" applyFont="1" applyAlignment="1">
      <alignment horizontal="center"/>
    </xf>
    <xf numFmtId="0" fontId="9" fillId="0" borderId="0" xfId="0" applyFont="1"/>
    <xf numFmtId="0" fontId="4" fillId="0" borderId="0" xfId="3" applyFont="1" applyAlignment="1">
      <alignment horizontal="center" wrapText="1"/>
    </xf>
    <xf numFmtId="0" fontId="9" fillId="0" borderId="0" xfId="3" applyFont="1" applyAlignment="1">
      <alignment wrapText="1"/>
    </xf>
    <xf numFmtId="0" fontId="6" fillId="0" borderId="0" xfId="3" applyFont="1" applyAlignment="1">
      <alignment horizontal="center"/>
    </xf>
    <xf numFmtId="0" fontId="10" fillId="0" borderId="0" xfId="3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3" applyFont="1" applyAlignment="1">
      <alignment horizontal="left" wrapText="1"/>
    </xf>
    <xf numFmtId="0" fontId="6" fillId="0" borderId="0" xfId="0" applyFont="1" applyAlignment="1">
      <alignment horizontal="center"/>
    </xf>
    <xf numFmtId="0" fontId="11" fillId="0" borderId="0" xfId="3" applyFont="1" applyAlignment="1">
      <alignment horizontal="left" wrapText="1"/>
    </xf>
    <xf numFmtId="0" fontId="4" fillId="0" borderId="0" xfId="0" applyFont="1" applyFill="1"/>
    <xf numFmtId="0" fontId="4" fillId="0" borderId="0" xfId="0" applyFont="1" applyFill="1" applyAlignment="1"/>
    <xf numFmtId="0" fontId="4" fillId="0" borderId="0" xfId="0" applyFont="1" applyFill="1" applyBorder="1" applyAlignment="1"/>
    <xf numFmtId="0" fontId="12" fillId="0" borderId="0" xfId="0" applyFont="1" applyFill="1" applyBorder="1" applyAlignment="1"/>
    <xf numFmtId="0" fontId="4" fillId="0" borderId="3" xfId="0" applyFont="1" applyBorder="1" applyAlignment="1">
      <alignment vertical="center"/>
    </xf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6" fillId="0" borderId="0" xfId="3" applyFont="1" applyAlignment="1">
      <alignment horizontal="center"/>
    </xf>
    <xf numFmtId="0" fontId="10" fillId="0" borderId="0" xfId="3" applyFont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_D2006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0</xdr:row>
      <xdr:rowOff>133350</xdr:rowOff>
    </xdr:from>
    <xdr:to>
      <xdr:col>0</xdr:col>
      <xdr:colOff>2028825</xdr:colOff>
      <xdr:row>4</xdr:row>
      <xdr:rowOff>60081</xdr:rowOff>
    </xdr:to>
    <xdr:pic>
      <xdr:nvPicPr>
        <xdr:cNvPr id="7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125" y="133350"/>
          <a:ext cx="1917700" cy="11332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626943</xdr:colOff>
      <xdr:row>0</xdr:row>
      <xdr:rowOff>180243</xdr:rowOff>
    </xdr:from>
    <xdr:to>
      <xdr:col>7</xdr:col>
      <xdr:colOff>1460077</xdr:colOff>
      <xdr:row>3</xdr:row>
      <xdr:rowOff>290148</xdr:rowOff>
    </xdr:to>
    <xdr:pic>
      <xdr:nvPicPr>
        <xdr:cNvPr id="8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47443" y="180243"/>
          <a:ext cx="2468259" cy="101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18"/>
  <sheetViews>
    <sheetView showGridLines="0" tabSelected="1" view="pageBreakPreview" zoomScale="60" zoomScaleNormal="100" workbookViewId="0">
      <selection activeCell="D85" sqref="D85"/>
    </sheetView>
  </sheetViews>
  <sheetFormatPr baseColWidth="10" defaultRowHeight="23.25" x14ac:dyDescent="0.35"/>
  <cols>
    <col min="1" max="1" width="48.7109375" style="1" customWidth="1"/>
    <col min="2" max="4" width="24.42578125" style="1" bestFit="1" customWidth="1"/>
    <col min="5" max="5" width="27.28515625" style="1" bestFit="1" customWidth="1"/>
    <col min="6" max="7" width="24.42578125" style="1" bestFit="1" customWidth="1"/>
    <col min="8" max="8" width="27.28515625" style="1" bestFit="1" customWidth="1"/>
    <col min="9" max="9" width="11.42578125" style="1"/>
    <col min="10" max="10" width="96.7109375" style="1" bestFit="1" customWidth="1"/>
    <col min="11" max="11" width="11.42578125" style="1"/>
    <col min="12" max="19" width="6" style="1" bestFit="1" customWidth="1"/>
    <col min="20" max="21" width="7" style="1" bestFit="1" customWidth="1"/>
    <col min="22" max="16384" width="11.42578125" style="1"/>
  </cols>
  <sheetData>
    <row r="2" spans="1:21" x14ac:dyDescent="0.35">
      <c r="A2" s="57" t="s">
        <v>79</v>
      </c>
      <c r="B2" s="57"/>
      <c r="C2" s="57"/>
      <c r="D2" s="57"/>
      <c r="E2" s="57"/>
      <c r="F2" s="57"/>
      <c r="G2" s="57"/>
      <c r="H2" s="57"/>
    </row>
    <row r="3" spans="1:21" x14ac:dyDescent="0.35">
      <c r="A3" s="57">
        <v>2022</v>
      </c>
      <c r="B3" s="57"/>
      <c r="C3" s="57"/>
      <c r="D3" s="57"/>
      <c r="E3" s="57"/>
      <c r="F3" s="57"/>
      <c r="G3" s="57"/>
      <c r="H3" s="57"/>
    </row>
    <row r="4" spans="1:21" ht="23.25" customHeight="1" x14ac:dyDescent="0.35">
      <c r="A4" s="57" t="s">
        <v>78</v>
      </c>
      <c r="B4" s="57"/>
      <c r="C4" s="57"/>
      <c r="D4" s="57"/>
      <c r="E4" s="57"/>
      <c r="F4" s="57"/>
      <c r="G4" s="57"/>
      <c r="H4" s="57"/>
    </row>
    <row r="5" spans="1:21" x14ac:dyDescent="0.35">
      <c r="A5" s="58" t="s">
        <v>36</v>
      </c>
      <c r="B5" s="58"/>
      <c r="C5" s="58"/>
      <c r="D5" s="58"/>
      <c r="E5" s="58"/>
      <c r="F5" s="58"/>
      <c r="G5" s="58"/>
      <c r="H5" s="58"/>
    </row>
    <row r="6" spans="1:21" x14ac:dyDescent="0.35">
      <c r="A6" s="51"/>
      <c r="B6" s="51"/>
      <c r="C6" s="51"/>
      <c r="D6" s="51"/>
      <c r="E6" s="51"/>
      <c r="F6" s="51"/>
      <c r="G6" s="51"/>
      <c r="H6" s="51"/>
    </row>
    <row r="7" spans="1:21" x14ac:dyDescent="0.35">
      <c r="A7" s="3" t="s">
        <v>0</v>
      </c>
      <c r="B7" s="4" t="s">
        <v>77</v>
      </c>
      <c r="C7" s="4" t="s">
        <v>101</v>
      </c>
      <c r="D7" s="4" t="s">
        <v>104</v>
      </c>
      <c r="E7" s="4" t="s">
        <v>105</v>
      </c>
      <c r="F7" s="4" t="s">
        <v>106</v>
      </c>
      <c r="G7" s="4" t="s">
        <v>107</v>
      </c>
      <c r="H7" s="4" t="s">
        <v>92</v>
      </c>
      <c r="T7" s="5"/>
      <c r="U7" s="5"/>
    </row>
    <row r="8" spans="1:21" x14ac:dyDescent="0.35">
      <c r="A8" s="6" t="s">
        <v>1</v>
      </c>
      <c r="B8" s="7"/>
      <c r="C8" s="7"/>
      <c r="D8" s="7"/>
      <c r="E8" s="7"/>
      <c r="F8" s="7"/>
      <c r="G8" s="7"/>
      <c r="H8" s="7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46.5" x14ac:dyDescent="0.35">
      <c r="A9" s="9" t="s">
        <v>2</v>
      </c>
      <c r="B9" s="10">
        <f>+B10+B11+B12+B13+B14</f>
        <v>86377729.900000006</v>
      </c>
      <c r="C9" s="10">
        <f>+C10+C11+C12+C13+C14</f>
        <v>88517064.310000002</v>
      </c>
      <c r="D9" s="10">
        <f>+D10+D11+D14</f>
        <v>89521442.469999999</v>
      </c>
      <c r="E9" s="10">
        <f>+E10+E11+E14</f>
        <v>88145179.25</v>
      </c>
      <c r="F9" s="10">
        <f>+F10+F11+F14</f>
        <v>88732737.780000001</v>
      </c>
      <c r="G9" s="10">
        <f>+G10+G11+G14</f>
        <v>90385627.439999998</v>
      </c>
      <c r="H9" s="10">
        <f>+B9+C9+D9+E9+F9+G9</f>
        <v>531679781.15000004</v>
      </c>
      <c r="L9" s="11"/>
    </row>
    <row r="10" spans="1:21" x14ac:dyDescent="0.35">
      <c r="A10" s="12" t="s">
        <v>3</v>
      </c>
      <c r="B10" s="13">
        <v>83219862.640000001</v>
      </c>
      <c r="C10" s="13">
        <v>85331486.200000003</v>
      </c>
      <c r="D10" s="13">
        <v>86340603.379999995</v>
      </c>
      <c r="E10" s="13">
        <v>84965551.689999998</v>
      </c>
      <c r="F10" s="13">
        <v>85546062.400000006</v>
      </c>
      <c r="G10" s="13">
        <v>87209562.609999999</v>
      </c>
      <c r="H10" s="13">
        <f>SUM(B10:G10)</f>
        <v>512613128.91999996</v>
      </c>
    </row>
    <row r="11" spans="1:21" x14ac:dyDescent="0.35">
      <c r="A11" s="12" t="s">
        <v>4</v>
      </c>
      <c r="B11" s="13">
        <v>2249789.5</v>
      </c>
      <c r="C11" s="13">
        <v>2265363.25</v>
      </c>
      <c r="D11" s="13">
        <v>2269103</v>
      </c>
      <c r="E11" s="13">
        <v>2270465.5</v>
      </c>
      <c r="F11" s="13">
        <v>2272140.5</v>
      </c>
      <c r="G11" s="13">
        <v>2264280.75</v>
      </c>
      <c r="H11" s="13">
        <f t="shared" ref="H11:H24" si="0">SUM(B11:G11)</f>
        <v>13591142.5</v>
      </c>
    </row>
    <row r="12" spans="1:21" ht="46.5" x14ac:dyDescent="0.35">
      <c r="A12" s="12" t="s">
        <v>81</v>
      </c>
      <c r="B12" s="14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f t="shared" si="0"/>
        <v>0</v>
      </c>
    </row>
    <row r="13" spans="1:21" ht="15.75" customHeight="1" x14ac:dyDescent="0.35">
      <c r="A13" s="12" t="s">
        <v>5</v>
      </c>
      <c r="B13" s="14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f t="shared" si="0"/>
        <v>0</v>
      </c>
    </row>
    <row r="14" spans="1:21" ht="18" customHeight="1" x14ac:dyDescent="0.35">
      <c r="A14" s="12" t="s">
        <v>6</v>
      </c>
      <c r="B14" s="13">
        <v>908077.76</v>
      </c>
      <c r="C14" s="13">
        <v>920214.86</v>
      </c>
      <c r="D14" s="13">
        <v>911736.09</v>
      </c>
      <c r="E14" s="13">
        <v>909162.06</v>
      </c>
      <c r="F14" s="13">
        <v>914534.88</v>
      </c>
      <c r="G14" s="13">
        <v>911784.08</v>
      </c>
      <c r="H14" s="13">
        <f t="shared" si="0"/>
        <v>5475509.7300000004</v>
      </c>
    </row>
    <row r="15" spans="1:21" ht="21" customHeight="1" x14ac:dyDescent="0.35">
      <c r="A15" s="9" t="s">
        <v>7</v>
      </c>
      <c r="B15" s="15">
        <f t="shared" ref="B15:G15" si="1">+B16+B17+B18+B19+B20+B21+B22+B23+B24</f>
        <v>13455356.91</v>
      </c>
      <c r="C15" s="15">
        <f t="shared" si="1"/>
        <v>13506518.169999998</v>
      </c>
      <c r="D15" s="15">
        <f t="shared" si="1"/>
        <v>19863606.969999999</v>
      </c>
      <c r="E15" s="15">
        <f t="shared" si="1"/>
        <v>24116152.330000002</v>
      </c>
      <c r="F15" s="15">
        <f t="shared" si="1"/>
        <v>20759713.939999998</v>
      </c>
      <c r="G15" s="15">
        <f t="shared" si="1"/>
        <v>26070723.380000003</v>
      </c>
      <c r="H15" s="13">
        <f t="shared" si="0"/>
        <v>117772071.69999999</v>
      </c>
    </row>
    <row r="16" spans="1:21" ht="15.75" customHeight="1" x14ac:dyDescent="0.35">
      <c r="A16" s="12" t="s">
        <v>8</v>
      </c>
      <c r="B16" s="13">
        <v>7137215.0099999998</v>
      </c>
      <c r="C16" s="13">
        <v>7965904.6399999997</v>
      </c>
      <c r="D16" s="13">
        <v>10408192.25</v>
      </c>
      <c r="E16" s="13">
        <v>15683384.970000001</v>
      </c>
      <c r="F16" s="13">
        <v>11199665.23</v>
      </c>
      <c r="G16" s="13">
        <v>10716429.76</v>
      </c>
      <c r="H16" s="13">
        <f t="shared" si="0"/>
        <v>63110791.859999992</v>
      </c>
    </row>
    <row r="17" spans="1:8" ht="46.5" x14ac:dyDescent="0.35">
      <c r="A17" s="12" t="s">
        <v>9</v>
      </c>
      <c r="B17" s="14">
        <v>0</v>
      </c>
      <c r="C17" s="13">
        <v>0</v>
      </c>
      <c r="D17" s="13">
        <v>543331</v>
      </c>
      <c r="E17" s="13">
        <v>0</v>
      </c>
      <c r="F17" s="13">
        <v>0</v>
      </c>
      <c r="G17" s="13">
        <v>413590</v>
      </c>
      <c r="H17" s="13">
        <f t="shared" si="0"/>
        <v>956921</v>
      </c>
    </row>
    <row r="18" spans="1:8" x14ac:dyDescent="0.35">
      <c r="A18" s="12" t="s">
        <v>10</v>
      </c>
      <c r="B18" s="13">
        <v>4465562.3600000003</v>
      </c>
      <c r="C18" s="13">
        <v>4071564.76</v>
      </c>
      <c r="D18" s="14">
        <v>5017046.18</v>
      </c>
      <c r="E18" s="14">
        <v>4430773.04</v>
      </c>
      <c r="F18" s="14">
        <v>5566449.8200000003</v>
      </c>
      <c r="G18" s="14">
        <v>5022377.13</v>
      </c>
      <c r="H18" s="13">
        <f t="shared" si="0"/>
        <v>28573773.289999999</v>
      </c>
    </row>
    <row r="19" spans="1:8" ht="18" customHeight="1" x14ac:dyDescent="0.35">
      <c r="A19" s="12" t="s">
        <v>11</v>
      </c>
      <c r="B19" s="14">
        <v>0</v>
      </c>
      <c r="C19" s="13">
        <v>75000</v>
      </c>
      <c r="D19" s="13">
        <v>0</v>
      </c>
      <c r="E19" s="13">
        <v>0</v>
      </c>
      <c r="F19" s="13">
        <v>0</v>
      </c>
      <c r="G19" s="13">
        <v>0</v>
      </c>
      <c r="H19" s="13">
        <f t="shared" si="0"/>
        <v>75000</v>
      </c>
    </row>
    <row r="20" spans="1:8" x14ac:dyDescent="0.35">
      <c r="A20" s="12" t="s">
        <v>12</v>
      </c>
      <c r="B20" s="13">
        <v>433600.33</v>
      </c>
      <c r="C20" s="13">
        <v>433600.33</v>
      </c>
      <c r="D20" s="13">
        <v>426600.33</v>
      </c>
      <c r="E20" s="13">
        <v>334284.26</v>
      </c>
      <c r="F20" s="13">
        <v>433600.33</v>
      </c>
      <c r="G20" s="13">
        <v>581454.32999999996</v>
      </c>
      <c r="H20" s="13">
        <f t="shared" si="0"/>
        <v>2643139.91</v>
      </c>
    </row>
    <row r="21" spans="1:8" ht="19.5" customHeight="1" x14ac:dyDescent="0.35">
      <c r="A21" s="12" t="s">
        <v>13</v>
      </c>
      <c r="B21" s="14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f t="shared" si="0"/>
        <v>0</v>
      </c>
    </row>
    <row r="22" spans="1:8" ht="93" x14ac:dyDescent="0.35">
      <c r="A22" s="12" t="s">
        <v>14</v>
      </c>
      <c r="B22" s="13">
        <v>1418979.21</v>
      </c>
      <c r="C22" s="13">
        <v>144000</v>
      </c>
      <c r="D22" s="13">
        <v>2870824.07</v>
      </c>
      <c r="E22" s="13">
        <v>3288133.56</v>
      </c>
      <c r="F22" s="13">
        <v>3294380.56</v>
      </c>
      <c r="G22" s="13">
        <v>9040822.1600000001</v>
      </c>
      <c r="H22" s="13">
        <f t="shared" si="0"/>
        <v>20057139.560000002</v>
      </c>
    </row>
    <row r="23" spans="1:8" ht="69.75" x14ac:dyDescent="0.35">
      <c r="A23" s="12" t="s">
        <v>15</v>
      </c>
      <c r="B23" s="13">
        <v>0</v>
      </c>
      <c r="C23" s="13">
        <v>0</v>
      </c>
      <c r="D23" s="13">
        <v>0</v>
      </c>
      <c r="E23" s="13">
        <v>379576.5</v>
      </c>
      <c r="F23" s="13">
        <v>84370</v>
      </c>
      <c r="G23" s="13">
        <v>296050</v>
      </c>
      <c r="H23" s="13">
        <f t="shared" si="0"/>
        <v>759996.5</v>
      </c>
    </row>
    <row r="24" spans="1:8" ht="69.75" x14ac:dyDescent="0.35">
      <c r="A24" s="12" t="s">
        <v>37</v>
      </c>
      <c r="B24" s="14">
        <v>0</v>
      </c>
      <c r="C24" s="13">
        <v>816448.44</v>
      </c>
      <c r="D24" s="13">
        <v>597613.14</v>
      </c>
      <c r="E24" s="13">
        <v>0</v>
      </c>
      <c r="F24" s="13">
        <v>181248</v>
      </c>
      <c r="G24" s="13">
        <v>0</v>
      </c>
      <c r="H24" s="13">
        <f t="shared" si="0"/>
        <v>1595309.58</v>
      </c>
    </row>
    <row r="25" spans="1:8" ht="46.5" x14ac:dyDescent="0.35">
      <c r="A25" s="9" t="s">
        <v>16</v>
      </c>
      <c r="B25" s="10">
        <f t="shared" ref="B25:G25" si="2">+B26+B27+B28+B29+B30+B31+B32+B33+B34</f>
        <v>4231969.72</v>
      </c>
      <c r="C25" s="10">
        <f t="shared" si="2"/>
        <v>45105726.909999996</v>
      </c>
      <c r="D25" s="10">
        <f t="shared" si="2"/>
        <v>32613401.039999999</v>
      </c>
      <c r="E25" s="10">
        <f t="shared" si="2"/>
        <v>39568193.369999997</v>
      </c>
      <c r="F25" s="10">
        <f t="shared" si="2"/>
        <v>40976702.270000003</v>
      </c>
      <c r="G25" s="10">
        <f t="shared" si="2"/>
        <v>50710488.93</v>
      </c>
      <c r="H25" s="15">
        <f>+B25+C25+D25+E25+F25+G25</f>
        <v>213206482.24000001</v>
      </c>
    </row>
    <row r="26" spans="1:8" ht="46.5" x14ac:dyDescent="0.35">
      <c r="A26" s="12" t="s">
        <v>17</v>
      </c>
      <c r="B26" s="13">
        <v>279378.14</v>
      </c>
      <c r="C26" s="13">
        <v>21928392.690000001</v>
      </c>
      <c r="D26" s="13">
        <v>11267661.060000001</v>
      </c>
      <c r="E26" s="13">
        <v>11825867.82</v>
      </c>
      <c r="F26" s="13">
        <v>11890105.970000001</v>
      </c>
      <c r="G26" s="13">
        <v>16046095.93</v>
      </c>
      <c r="H26" s="13">
        <f>SUM(B26:G26)</f>
        <v>73237501.609999999</v>
      </c>
    </row>
    <row r="27" spans="1:8" ht="18" customHeight="1" x14ac:dyDescent="0.35">
      <c r="A27" s="12" t="s">
        <v>18</v>
      </c>
      <c r="B27" s="14">
        <v>0</v>
      </c>
      <c r="C27" s="13">
        <v>380432</v>
      </c>
      <c r="D27" s="13">
        <v>36509.199999999997</v>
      </c>
      <c r="E27" s="13">
        <v>84411.48</v>
      </c>
      <c r="F27" s="13">
        <v>320592</v>
      </c>
      <c r="G27" s="13">
        <v>5858255.2800000003</v>
      </c>
      <c r="H27" s="13">
        <f t="shared" ref="H27:H34" si="3">SUM(B27:G27)</f>
        <v>6680199.96</v>
      </c>
    </row>
    <row r="28" spans="1:8" ht="46.5" x14ac:dyDescent="0.35">
      <c r="A28" s="12" t="s">
        <v>19</v>
      </c>
      <c r="B28" s="14">
        <v>0</v>
      </c>
      <c r="C28" s="13">
        <v>115640</v>
      </c>
      <c r="D28" s="13">
        <v>828019.1</v>
      </c>
      <c r="E28" s="13">
        <v>2368779.52</v>
      </c>
      <c r="F28" s="13">
        <v>3433092.89</v>
      </c>
      <c r="G28" s="13">
        <v>452221.2</v>
      </c>
      <c r="H28" s="13">
        <f t="shared" si="3"/>
        <v>7197752.71</v>
      </c>
    </row>
    <row r="29" spans="1:8" ht="21" customHeight="1" x14ac:dyDescent="0.35">
      <c r="A29" s="12" t="s">
        <v>20</v>
      </c>
      <c r="B29" s="14">
        <v>0</v>
      </c>
      <c r="C29" s="13">
        <v>0</v>
      </c>
      <c r="D29" s="13">
        <v>17325.04</v>
      </c>
      <c r="E29" s="13">
        <v>4383393.8499999996</v>
      </c>
      <c r="F29" s="13">
        <v>0</v>
      </c>
      <c r="G29" s="13">
        <v>1726056.56</v>
      </c>
      <c r="H29" s="13">
        <f t="shared" si="3"/>
        <v>6126775.4499999993</v>
      </c>
    </row>
    <row r="30" spans="1:8" ht="46.5" x14ac:dyDescent="0.35">
      <c r="A30" s="12" t="s">
        <v>21</v>
      </c>
      <c r="B30" s="14">
        <v>0</v>
      </c>
      <c r="C30" s="13">
        <v>77282.83</v>
      </c>
      <c r="D30" s="13">
        <v>362666.19</v>
      </c>
      <c r="E30" s="13">
        <v>304092.53999999998</v>
      </c>
      <c r="F30" s="13">
        <v>648525.89</v>
      </c>
      <c r="G30" s="13">
        <v>318171.51</v>
      </c>
      <c r="H30" s="13">
        <f t="shared" si="3"/>
        <v>1710738.9600000002</v>
      </c>
    </row>
    <row r="31" spans="1:8" ht="69.75" x14ac:dyDescent="0.35">
      <c r="A31" s="12" t="s">
        <v>22</v>
      </c>
      <c r="B31" s="14">
        <v>0</v>
      </c>
      <c r="C31" s="13">
        <v>137920.51999999999</v>
      </c>
      <c r="D31" s="8">
        <v>347481.51</v>
      </c>
      <c r="E31" s="8">
        <v>655251.91</v>
      </c>
      <c r="F31" s="8">
        <v>200083.99</v>
      </c>
      <c r="G31" s="8">
        <v>1204521.26</v>
      </c>
      <c r="H31" s="13">
        <f t="shared" si="3"/>
        <v>2545259.19</v>
      </c>
    </row>
    <row r="32" spans="1:8" ht="69.75" x14ac:dyDescent="0.35">
      <c r="A32" s="12" t="s">
        <v>23</v>
      </c>
      <c r="B32" s="13">
        <v>3952591.58</v>
      </c>
      <c r="C32" s="13">
        <v>21865139.260000002</v>
      </c>
      <c r="D32" s="13">
        <v>16710708.57</v>
      </c>
      <c r="E32" s="13">
        <v>17386958.850000001</v>
      </c>
      <c r="F32" s="13">
        <v>17929815.329999998</v>
      </c>
      <c r="G32" s="13">
        <v>16895929.969999999</v>
      </c>
      <c r="H32" s="13">
        <f t="shared" si="3"/>
        <v>94741143.560000002</v>
      </c>
    </row>
    <row r="33" spans="1:8" ht="93" x14ac:dyDescent="0.35">
      <c r="A33" s="12" t="s">
        <v>38</v>
      </c>
      <c r="B33" s="14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f t="shared" si="3"/>
        <v>0</v>
      </c>
    </row>
    <row r="34" spans="1:8" ht="21" customHeight="1" x14ac:dyDescent="0.35">
      <c r="A34" s="12" t="s">
        <v>24</v>
      </c>
      <c r="B34" s="14">
        <v>0</v>
      </c>
      <c r="C34" s="13">
        <v>600919.61</v>
      </c>
      <c r="D34" s="13">
        <v>3043030.37</v>
      </c>
      <c r="E34" s="13">
        <v>2559437.4</v>
      </c>
      <c r="F34" s="13">
        <v>6554486.2000000002</v>
      </c>
      <c r="G34" s="13">
        <v>8209237.2199999997</v>
      </c>
      <c r="H34" s="13">
        <f t="shared" si="3"/>
        <v>20967110.800000001</v>
      </c>
    </row>
    <row r="35" spans="1:8" ht="24" customHeight="1" x14ac:dyDescent="0.35">
      <c r="A35" s="9" t="s">
        <v>25</v>
      </c>
      <c r="B35" s="15">
        <f t="shared" ref="B35:G35" si="4">+B36+B37+B38+B39+B40+B41+B42+B43+B4</f>
        <v>497259968.81</v>
      </c>
      <c r="C35" s="15">
        <f t="shared" si="4"/>
        <v>495577975.92000002</v>
      </c>
      <c r="D35" s="15">
        <f t="shared" si="4"/>
        <v>507947478.25999999</v>
      </c>
      <c r="E35" s="15">
        <f t="shared" si="4"/>
        <v>558426732.46000004</v>
      </c>
      <c r="F35" s="15">
        <f t="shared" si="4"/>
        <v>531583546.42000002</v>
      </c>
      <c r="G35" s="15">
        <f t="shared" si="4"/>
        <v>535228307.85000002</v>
      </c>
      <c r="H35" s="15">
        <f>+B35+C35+D35+E35+F35+G35</f>
        <v>3126024009.7199998</v>
      </c>
    </row>
    <row r="36" spans="1:8" ht="69.75" x14ac:dyDescent="0.35">
      <c r="A36" s="12" t="s">
        <v>26</v>
      </c>
      <c r="B36" s="13">
        <v>489759968.81</v>
      </c>
      <c r="C36" s="13">
        <v>493753316.29000002</v>
      </c>
      <c r="D36" s="13">
        <v>506573149.77999997</v>
      </c>
      <c r="E36" s="13">
        <v>549936016.46000004</v>
      </c>
      <c r="F36" s="13">
        <v>530923734.42000002</v>
      </c>
      <c r="G36" s="13">
        <v>534568495.85000002</v>
      </c>
      <c r="H36" s="13">
        <f>SUM(B36:G36)</f>
        <v>3105514681.6100001</v>
      </c>
    </row>
    <row r="37" spans="1:8" ht="69.75" x14ac:dyDescent="0.35">
      <c r="A37" s="12" t="s">
        <v>39</v>
      </c>
      <c r="B37" s="14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f t="shared" ref="H37:H51" si="5">SUM(B37:G37)</f>
        <v>0</v>
      </c>
    </row>
    <row r="38" spans="1:8" ht="69.75" x14ac:dyDescent="0.35">
      <c r="A38" s="12" t="s">
        <v>40</v>
      </c>
      <c r="B38" s="14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f t="shared" si="5"/>
        <v>0</v>
      </c>
    </row>
    <row r="39" spans="1:8" ht="69.75" x14ac:dyDescent="0.35">
      <c r="A39" s="12" t="s">
        <v>41</v>
      </c>
      <c r="B39" s="14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f t="shared" si="5"/>
        <v>0</v>
      </c>
    </row>
    <row r="40" spans="1:8" ht="69.75" x14ac:dyDescent="0.35">
      <c r="A40" s="12" t="s">
        <v>42</v>
      </c>
      <c r="B40" s="14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f t="shared" si="5"/>
        <v>0</v>
      </c>
    </row>
    <row r="41" spans="1:8" ht="19.5" customHeight="1" x14ac:dyDescent="0.35">
      <c r="A41" s="12" t="s">
        <v>82</v>
      </c>
      <c r="B41" s="14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f t="shared" si="5"/>
        <v>0</v>
      </c>
    </row>
    <row r="42" spans="1:8" ht="69.75" x14ac:dyDescent="0.35">
      <c r="A42" s="12" t="s">
        <v>27</v>
      </c>
      <c r="B42" s="14">
        <v>0</v>
      </c>
      <c r="C42" s="13">
        <v>505033.63</v>
      </c>
      <c r="D42" s="13">
        <v>714515.48</v>
      </c>
      <c r="E42" s="13">
        <v>330903</v>
      </c>
      <c r="F42" s="13">
        <v>0</v>
      </c>
      <c r="G42" s="13">
        <v>0</v>
      </c>
      <c r="H42" s="13">
        <f t="shared" si="5"/>
        <v>1550452.1099999999</v>
      </c>
    </row>
    <row r="43" spans="1:8" ht="69.75" x14ac:dyDescent="0.35">
      <c r="A43" s="12" t="s">
        <v>43</v>
      </c>
      <c r="B43" s="14">
        <v>7500000</v>
      </c>
      <c r="C43" s="13">
        <v>1319626</v>
      </c>
      <c r="D43" s="13">
        <v>659813</v>
      </c>
      <c r="E43" s="13">
        <v>8159813</v>
      </c>
      <c r="F43" s="13">
        <v>659812</v>
      </c>
      <c r="G43" s="13">
        <v>659812</v>
      </c>
      <c r="H43" s="13">
        <f t="shared" si="5"/>
        <v>18958876</v>
      </c>
    </row>
    <row r="44" spans="1:8" ht="46.5" x14ac:dyDescent="0.35">
      <c r="A44" s="9" t="s">
        <v>44</v>
      </c>
      <c r="B44" s="16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3">
        <f t="shared" si="5"/>
        <v>0</v>
      </c>
    </row>
    <row r="45" spans="1:8" ht="46.5" x14ac:dyDescent="0.35">
      <c r="A45" s="12" t="s">
        <v>45</v>
      </c>
      <c r="B45" s="14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f t="shared" si="5"/>
        <v>0</v>
      </c>
    </row>
    <row r="46" spans="1:8" ht="69.75" x14ac:dyDescent="0.35">
      <c r="A46" s="12" t="s">
        <v>46</v>
      </c>
      <c r="B46" s="14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f t="shared" si="5"/>
        <v>0</v>
      </c>
    </row>
    <row r="47" spans="1:8" ht="69.75" x14ac:dyDescent="0.35">
      <c r="A47" s="12" t="s">
        <v>47</v>
      </c>
      <c r="B47" s="14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f t="shared" si="5"/>
        <v>0</v>
      </c>
    </row>
    <row r="48" spans="1:8" ht="69.75" x14ac:dyDescent="0.35">
      <c r="A48" s="12" t="s">
        <v>48</v>
      </c>
      <c r="B48" s="14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f t="shared" si="5"/>
        <v>0</v>
      </c>
    </row>
    <row r="49" spans="1:8" ht="69.75" x14ac:dyDescent="0.35">
      <c r="A49" s="12" t="s">
        <v>49</v>
      </c>
      <c r="B49" s="14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f t="shared" si="5"/>
        <v>0</v>
      </c>
    </row>
    <row r="50" spans="1:8" ht="46.5" x14ac:dyDescent="0.35">
      <c r="A50" s="12" t="s">
        <v>50</v>
      </c>
      <c r="B50" s="14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f t="shared" si="5"/>
        <v>0</v>
      </c>
    </row>
    <row r="51" spans="1:8" ht="69.75" x14ac:dyDescent="0.35">
      <c r="A51" s="12" t="s">
        <v>51</v>
      </c>
      <c r="B51" s="14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f t="shared" si="5"/>
        <v>0</v>
      </c>
    </row>
    <row r="52" spans="1:8" ht="46.5" x14ac:dyDescent="0.35">
      <c r="A52" s="9" t="s">
        <v>28</v>
      </c>
      <c r="B52" s="16">
        <v>0</v>
      </c>
      <c r="C52" s="16">
        <f>+C53+C54+C55+C56+C57+C58+C59+C60+C61+C62+C63</f>
        <v>3983327.3200000003</v>
      </c>
      <c r="D52" s="16">
        <f>+D53+D54+D55+D56+D57+D58+D59+D60+D61+D62+D63</f>
        <v>4379540.59</v>
      </c>
      <c r="E52" s="16">
        <f>+E53+E54+E55+E56+E57+E58+E59+E60+E61+E62+E63</f>
        <v>3839174.13</v>
      </c>
      <c r="F52" s="16">
        <f>+F53+F54+F55+F56+F57+F58+F59+F60+F61+F62+F63</f>
        <v>12447915.899999999</v>
      </c>
      <c r="G52" s="16">
        <f>+G53+G54+G55+G56+G57+G58+G59+G60+G61+G62+G63</f>
        <v>29819981.57</v>
      </c>
      <c r="H52" s="16">
        <f>+C52+B52+D52+E52+F52+G52</f>
        <v>54469939.509999998</v>
      </c>
    </row>
    <row r="53" spans="1:8" ht="19.5" customHeight="1" x14ac:dyDescent="0.35">
      <c r="A53" s="12" t="s">
        <v>29</v>
      </c>
      <c r="B53" s="14">
        <v>0</v>
      </c>
      <c r="C53" s="13">
        <v>712889.76</v>
      </c>
      <c r="D53" s="13">
        <v>3215322.67</v>
      </c>
      <c r="E53" s="13">
        <v>2955802.53</v>
      </c>
      <c r="F53" s="13">
        <v>6780979.3399999999</v>
      </c>
      <c r="G53" s="13">
        <v>5342421.58</v>
      </c>
      <c r="H53" s="13">
        <f>SUM(B53:G53)</f>
        <v>19007415.879999999</v>
      </c>
    </row>
    <row r="54" spans="1:8" ht="46.5" x14ac:dyDescent="0.35">
      <c r="A54" s="12" t="s">
        <v>30</v>
      </c>
      <c r="B54" s="14">
        <v>0</v>
      </c>
      <c r="C54" s="13">
        <v>300059.84000000003</v>
      </c>
      <c r="D54" s="13">
        <v>71145.740000000005</v>
      </c>
      <c r="E54" s="13">
        <v>144958.28</v>
      </c>
      <c r="F54" s="13">
        <v>717465.48</v>
      </c>
      <c r="G54" s="13">
        <v>1460981.6</v>
      </c>
      <c r="H54" s="13">
        <f t="shared" ref="H54:H63" si="6">SUM(B54:G54)</f>
        <v>2694610.94</v>
      </c>
    </row>
    <row r="55" spans="1:8" ht="69.75" x14ac:dyDescent="0.35">
      <c r="A55" s="12" t="s">
        <v>31</v>
      </c>
      <c r="B55" s="14">
        <v>0</v>
      </c>
      <c r="C55" s="13">
        <v>0</v>
      </c>
      <c r="D55" s="13">
        <v>270810</v>
      </c>
      <c r="E55" s="13">
        <v>0</v>
      </c>
      <c r="F55" s="13">
        <v>89982.080000000002</v>
      </c>
      <c r="G55" s="13">
        <v>4861407.25</v>
      </c>
      <c r="H55" s="13">
        <f t="shared" si="6"/>
        <v>5222199.33</v>
      </c>
    </row>
    <row r="56" spans="1:8" ht="69.75" x14ac:dyDescent="0.35">
      <c r="A56" s="12" t="s">
        <v>32</v>
      </c>
      <c r="B56" s="14">
        <v>0</v>
      </c>
      <c r="C56" s="13">
        <v>0</v>
      </c>
      <c r="D56" s="13">
        <v>554600</v>
      </c>
      <c r="E56" s="13">
        <v>461302.12</v>
      </c>
      <c r="F56" s="13">
        <v>0</v>
      </c>
      <c r="G56" s="13">
        <v>14203500</v>
      </c>
      <c r="H56" s="13">
        <f t="shared" si="6"/>
        <v>15219402.119999999</v>
      </c>
    </row>
    <row r="57" spans="1:8" ht="32.25" customHeight="1" x14ac:dyDescent="0.35">
      <c r="A57" s="12" t="s">
        <v>33</v>
      </c>
      <c r="B57" s="14">
        <v>0</v>
      </c>
      <c r="C57" s="13">
        <v>2970377.72</v>
      </c>
      <c r="D57" s="13">
        <v>189929.68</v>
      </c>
      <c r="E57" s="13">
        <v>0</v>
      </c>
      <c r="F57" s="13">
        <v>3337335</v>
      </c>
      <c r="G57" s="13">
        <v>910929.14</v>
      </c>
      <c r="H57" s="13">
        <f t="shared" si="6"/>
        <v>7408571.54</v>
      </c>
    </row>
    <row r="58" spans="1:8" ht="21" customHeight="1" x14ac:dyDescent="0.35">
      <c r="A58" s="12" t="s">
        <v>52</v>
      </c>
      <c r="B58" s="14">
        <v>0</v>
      </c>
      <c r="C58" s="13">
        <v>0</v>
      </c>
      <c r="D58" s="13">
        <v>11463.7</v>
      </c>
      <c r="E58" s="13">
        <v>0</v>
      </c>
      <c r="F58" s="13">
        <v>183065.2</v>
      </c>
      <c r="G58" s="13">
        <v>39648</v>
      </c>
      <c r="H58" s="13">
        <f t="shared" si="6"/>
        <v>234176.90000000002</v>
      </c>
    </row>
    <row r="59" spans="1:8" ht="16.5" customHeight="1" x14ac:dyDescent="0.35">
      <c r="A59" s="12" t="s">
        <v>53</v>
      </c>
      <c r="B59" s="14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f t="shared" si="6"/>
        <v>0</v>
      </c>
    </row>
    <row r="60" spans="1:8" ht="17.25" customHeight="1" x14ac:dyDescent="0.35">
      <c r="A60" s="12" t="s">
        <v>34</v>
      </c>
      <c r="B60" s="14">
        <v>0</v>
      </c>
      <c r="C60" s="13">
        <v>0</v>
      </c>
      <c r="D60" s="13">
        <v>0</v>
      </c>
      <c r="E60" s="13">
        <v>0</v>
      </c>
      <c r="F60" s="13">
        <v>1055602.02</v>
      </c>
      <c r="G60" s="13">
        <v>3001094</v>
      </c>
      <c r="H60" s="13">
        <f t="shared" si="6"/>
        <v>4056696.02</v>
      </c>
    </row>
    <row r="61" spans="1:8" ht="17.25" customHeight="1" x14ac:dyDescent="0.35">
      <c r="A61" s="12" t="s">
        <v>83</v>
      </c>
      <c r="B61" s="14">
        <v>0</v>
      </c>
      <c r="C61" s="13">
        <v>0</v>
      </c>
      <c r="D61" s="13">
        <v>66268.800000000003</v>
      </c>
      <c r="E61" s="13">
        <v>277111.2</v>
      </c>
      <c r="F61" s="13">
        <v>283486.78000000003</v>
      </c>
      <c r="G61" s="13">
        <v>0</v>
      </c>
      <c r="H61" s="13">
        <f t="shared" si="6"/>
        <v>626866.78</v>
      </c>
    </row>
    <row r="62" spans="1:8" x14ac:dyDescent="0.35">
      <c r="A62" s="12" t="s">
        <v>84</v>
      </c>
      <c r="B62" s="14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f t="shared" si="6"/>
        <v>0</v>
      </c>
    </row>
    <row r="63" spans="1:8" ht="16.5" customHeight="1" x14ac:dyDescent="0.35">
      <c r="A63" s="12" t="s">
        <v>85</v>
      </c>
      <c r="B63" s="14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f t="shared" si="6"/>
        <v>0</v>
      </c>
    </row>
    <row r="64" spans="1:8" ht="17.25" customHeight="1" x14ac:dyDescent="0.35">
      <c r="A64" s="9" t="s">
        <v>54</v>
      </c>
      <c r="B64" s="16">
        <v>0</v>
      </c>
      <c r="C64" s="16">
        <v>0</v>
      </c>
      <c r="D64" s="16">
        <f>+D65+D66+D68</f>
        <v>0</v>
      </c>
      <c r="E64" s="16">
        <f>+E65+E66+E68</f>
        <v>341132148.58999997</v>
      </c>
      <c r="F64" s="16">
        <f>+F65+F66+F68</f>
        <v>12672214.529999999</v>
      </c>
      <c r="G64" s="16">
        <f>+G65+G66+G68</f>
        <v>22110387.68</v>
      </c>
      <c r="H64" s="16">
        <f>+B64+C64+D64+E64+F64+G64</f>
        <v>375914750.79999995</v>
      </c>
    </row>
    <row r="65" spans="1:10" ht="18.75" customHeight="1" x14ac:dyDescent="0.35">
      <c r="A65" s="12" t="s">
        <v>55</v>
      </c>
      <c r="B65" s="14">
        <v>0</v>
      </c>
      <c r="C65" s="13">
        <v>0</v>
      </c>
      <c r="D65" s="13">
        <v>0</v>
      </c>
      <c r="E65" s="13">
        <v>341132148.58999997</v>
      </c>
      <c r="F65" s="13">
        <v>12672214.529999999</v>
      </c>
      <c r="G65" s="13">
        <v>22110387.68</v>
      </c>
      <c r="H65" s="14">
        <f>SUM(B65:G65)</f>
        <v>375914750.79999995</v>
      </c>
    </row>
    <row r="66" spans="1:10" ht="18" customHeight="1" x14ac:dyDescent="0.35">
      <c r="A66" s="12" t="s">
        <v>56</v>
      </c>
      <c r="B66" s="14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4">
        <f t="shared" ref="H66:H68" si="7">SUM(B66:G66)</f>
        <v>0</v>
      </c>
    </row>
    <row r="67" spans="1:10" ht="46.5" x14ac:dyDescent="0.35">
      <c r="A67" s="12" t="s">
        <v>57</v>
      </c>
      <c r="B67" s="14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4">
        <f t="shared" si="7"/>
        <v>0</v>
      </c>
    </row>
    <row r="68" spans="1:10" ht="93" x14ac:dyDescent="0.35">
      <c r="A68" s="12" t="s">
        <v>58</v>
      </c>
      <c r="B68" s="14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4">
        <f t="shared" si="7"/>
        <v>0</v>
      </c>
    </row>
    <row r="69" spans="1:10" ht="31.5" customHeight="1" x14ac:dyDescent="0.35">
      <c r="A69" s="9" t="s">
        <v>59</v>
      </c>
      <c r="B69" s="16">
        <v>0</v>
      </c>
      <c r="C69" s="16">
        <v>0</v>
      </c>
      <c r="D69" s="16">
        <f>+D70+D71+D72+D73+D74</f>
        <v>0</v>
      </c>
      <c r="E69" s="16">
        <f>+E70+E71+E72+E73+E74</f>
        <v>0</v>
      </c>
      <c r="F69" s="16">
        <f>+F70+F71+F72+F73+F74</f>
        <v>0</v>
      </c>
      <c r="G69" s="16">
        <f>+G70+G71+G72+G73+G74</f>
        <v>0</v>
      </c>
      <c r="H69" s="16">
        <f>+B69+C69+D69+E69+F739+F69+G69</f>
        <v>0</v>
      </c>
    </row>
    <row r="70" spans="1:10" ht="20.25" customHeight="1" x14ac:dyDescent="0.35">
      <c r="A70" s="12" t="s">
        <v>60</v>
      </c>
      <c r="B70" s="14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4">
        <f>SUM(B70:G70)</f>
        <v>0</v>
      </c>
      <c r="I70" s="16"/>
      <c r="J70" s="14"/>
    </row>
    <row r="71" spans="1:10" ht="69.75" x14ac:dyDescent="0.35">
      <c r="A71" s="12" t="s">
        <v>61</v>
      </c>
      <c r="B71" s="14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4">
        <f t="shared" ref="H71:H74" si="8">SUM(B71:G71)</f>
        <v>0</v>
      </c>
    </row>
    <row r="72" spans="1:10" ht="46.5" x14ac:dyDescent="0.35">
      <c r="A72" s="12" t="s">
        <v>86</v>
      </c>
      <c r="B72" s="14">
        <v>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4">
        <f t="shared" si="8"/>
        <v>0</v>
      </c>
    </row>
    <row r="73" spans="1:10" ht="18" customHeight="1" x14ac:dyDescent="0.35">
      <c r="A73" s="12" t="s">
        <v>87</v>
      </c>
      <c r="B73" s="14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4">
        <f t="shared" si="8"/>
        <v>0</v>
      </c>
    </row>
    <row r="74" spans="1:10" ht="16.5" customHeight="1" x14ac:dyDescent="0.35">
      <c r="A74" s="12" t="s">
        <v>88</v>
      </c>
      <c r="B74" s="14">
        <v>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4">
        <f t="shared" si="8"/>
        <v>0</v>
      </c>
    </row>
    <row r="75" spans="1:10" ht="16.5" customHeight="1" x14ac:dyDescent="0.35">
      <c r="A75" s="9" t="s">
        <v>62</v>
      </c>
      <c r="B75" s="16">
        <v>0</v>
      </c>
      <c r="C75" s="16">
        <v>0</v>
      </c>
      <c r="D75" s="16">
        <f>+D76+D77+D78+D79</f>
        <v>0</v>
      </c>
      <c r="E75" s="16">
        <f>+E76+E77+E78+E79</f>
        <v>0</v>
      </c>
      <c r="F75" s="16">
        <f>+F76+F77+F78+F79</f>
        <v>0</v>
      </c>
      <c r="G75" s="16">
        <f>+G76+G77+G78+G79</f>
        <v>0</v>
      </c>
      <c r="H75" s="16">
        <f>+B75+C75+D75+E75+F75+G75</f>
        <v>0</v>
      </c>
    </row>
    <row r="76" spans="1:10" ht="46.5" x14ac:dyDescent="0.35">
      <c r="A76" s="12" t="s">
        <v>63</v>
      </c>
      <c r="B76" s="14">
        <v>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4">
        <f>SUM(B76:G76)</f>
        <v>0</v>
      </c>
    </row>
    <row r="77" spans="1:10" ht="18.75" customHeight="1" x14ac:dyDescent="0.35">
      <c r="A77" s="12" t="s">
        <v>64</v>
      </c>
      <c r="B77" s="14"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4">
        <f t="shared" ref="H77:H79" si="9">SUM(B77:G77)</f>
        <v>0</v>
      </c>
    </row>
    <row r="78" spans="1:10" ht="46.5" x14ac:dyDescent="0.35">
      <c r="A78" s="12" t="s">
        <v>89</v>
      </c>
      <c r="B78" s="14">
        <v>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4">
        <f t="shared" si="9"/>
        <v>0</v>
      </c>
    </row>
    <row r="79" spans="1:10" ht="69.75" x14ac:dyDescent="0.35">
      <c r="A79" s="12" t="s">
        <v>65</v>
      </c>
      <c r="B79" s="14">
        <v>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4">
        <f t="shared" si="9"/>
        <v>0</v>
      </c>
    </row>
    <row r="80" spans="1:10" ht="20.25" customHeight="1" x14ac:dyDescent="0.35">
      <c r="A80" s="17" t="s">
        <v>35</v>
      </c>
      <c r="B80" s="18">
        <f>+B35+B25+B15+B9</f>
        <v>601325025.34000003</v>
      </c>
      <c r="C80" s="18">
        <f>+C35+C25+C15+C9+C52+C64+C69+C75</f>
        <v>646690612.63</v>
      </c>
      <c r="D80" s="18">
        <f>+D35+D25+D15+D9+D52+D64+D69+D75</f>
        <v>654325469.33000004</v>
      </c>
      <c r="E80" s="18">
        <f>+E35+E25+E15+E9+E52+E64+E69+E75</f>
        <v>1055227580.1300001</v>
      </c>
      <c r="F80" s="18">
        <f>+F35+F25+F15+F9+F52+F64+F69+F75</f>
        <v>707172830.84000003</v>
      </c>
      <c r="G80" s="18">
        <f>+G35+G25+G15+G9+G52+G64+G69+G75</f>
        <v>754325516.8499999</v>
      </c>
      <c r="H80" s="18">
        <f>+H75+H69+H64+H52+H35+H25+H15+H9</f>
        <v>4419067035.1199989</v>
      </c>
    </row>
    <row r="81" spans="1:8" x14ac:dyDescent="0.35">
      <c r="A81" s="6" t="s">
        <v>66</v>
      </c>
      <c r="B81" s="19"/>
      <c r="C81" s="19"/>
      <c r="D81" s="19"/>
      <c r="E81" s="19"/>
      <c r="F81" s="19"/>
      <c r="G81" s="19"/>
      <c r="H81" s="19"/>
    </row>
    <row r="82" spans="1:8" ht="18" customHeight="1" x14ac:dyDescent="0.35">
      <c r="A82" s="9" t="s">
        <v>67</v>
      </c>
      <c r="B82" s="16">
        <v>0</v>
      </c>
      <c r="C82" s="16">
        <v>0</v>
      </c>
      <c r="D82" s="16">
        <f>+D83+D84</f>
        <v>0</v>
      </c>
      <c r="E82" s="16">
        <f>+E83+E84</f>
        <v>0</v>
      </c>
      <c r="F82" s="16">
        <f>+F83+F84</f>
        <v>0</v>
      </c>
      <c r="G82" s="16">
        <f>+G83+G84</f>
        <v>0</v>
      </c>
      <c r="H82" s="16">
        <f>+B82+C82+D82+E82+F82+G82</f>
        <v>0</v>
      </c>
    </row>
    <row r="83" spans="1:8" ht="69.75" x14ac:dyDescent="0.35">
      <c r="A83" s="12" t="s">
        <v>68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f>SUM(B83:G83)</f>
        <v>0</v>
      </c>
    </row>
    <row r="84" spans="1:8" ht="27.75" customHeight="1" x14ac:dyDescent="0.35">
      <c r="A84" s="12" t="s">
        <v>69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f>SUM(B84:G84)</f>
        <v>0</v>
      </c>
    </row>
    <row r="85" spans="1:8" ht="24.75" customHeight="1" x14ac:dyDescent="0.35">
      <c r="A85" s="9" t="s">
        <v>70</v>
      </c>
      <c r="B85" s="16">
        <v>0</v>
      </c>
      <c r="C85" s="16">
        <v>0</v>
      </c>
      <c r="D85" s="16">
        <f>+D86+D87</f>
        <v>0</v>
      </c>
      <c r="E85" s="16">
        <f>+E86+E87</f>
        <v>0</v>
      </c>
      <c r="F85" s="16">
        <f>+F86+F87</f>
        <v>0</v>
      </c>
      <c r="G85" s="16">
        <f>+G86+G87</f>
        <v>0</v>
      </c>
      <c r="H85" s="16">
        <f>+B85+C85+D85+E85+F85+G85</f>
        <v>0</v>
      </c>
    </row>
    <row r="86" spans="1:8" ht="46.5" x14ac:dyDescent="0.35">
      <c r="A86" s="12" t="s">
        <v>71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f>SUM(B86:G86)</f>
        <v>0</v>
      </c>
    </row>
    <row r="87" spans="1:8" ht="46.5" x14ac:dyDescent="0.35">
      <c r="A87" s="12" t="s">
        <v>72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f>SUM(B87:G87)</f>
        <v>0</v>
      </c>
    </row>
    <row r="88" spans="1:8" ht="46.5" x14ac:dyDescent="0.35">
      <c r="A88" s="9" t="s">
        <v>73</v>
      </c>
      <c r="B88" s="16">
        <v>0</v>
      </c>
      <c r="C88" s="16">
        <v>0</v>
      </c>
      <c r="D88" s="16">
        <f>+D89</f>
        <v>0</v>
      </c>
      <c r="E88" s="16">
        <v>0</v>
      </c>
      <c r="F88" s="16">
        <v>0</v>
      </c>
      <c r="G88" s="16">
        <f>+G89</f>
        <v>0</v>
      </c>
      <c r="H88" s="16">
        <f>+B88+C88+D88+E88+F88+G88</f>
        <v>0</v>
      </c>
    </row>
    <row r="89" spans="1:8" ht="69.75" x14ac:dyDescent="0.35">
      <c r="A89" s="12" t="s">
        <v>74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f>SUM(B89:G89)</f>
        <v>0</v>
      </c>
    </row>
    <row r="90" spans="1:8" ht="46.5" x14ac:dyDescent="0.35">
      <c r="A90" s="17" t="s">
        <v>75</v>
      </c>
      <c r="B90" s="20">
        <f t="shared" ref="B90:H90" si="10">+B82+B85+B88</f>
        <v>0</v>
      </c>
      <c r="C90" s="20">
        <f t="shared" si="10"/>
        <v>0</v>
      </c>
      <c r="D90" s="20">
        <f t="shared" si="10"/>
        <v>0</v>
      </c>
      <c r="E90" s="20">
        <f t="shared" si="10"/>
        <v>0</v>
      </c>
      <c r="F90" s="20">
        <f t="shared" si="10"/>
        <v>0</v>
      </c>
      <c r="G90" s="20">
        <f t="shared" si="10"/>
        <v>0</v>
      </c>
      <c r="H90" s="20">
        <f t="shared" si="10"/>
        <v>0</v>
      </c>
    </row>
    <row r="91" spans="1:8" ht="46.5" x14ac:dyDescent="0.35">
      <c r="A91" s="21" t="s">
        <v>76</v>
      </c>
      <c r="B91" s="22">
        <f t="shared" ref="B91:H91" si="11">+B80+B90</f>
        <v>601325025.34000003</v>
      </c>
      <c r="C91" s="22">
        <f t="shared" si="11"/>
        <v>646690612.63</v>
      </c>
      <c r="D91" s="22">
        <f t="shared" si="11"/>
        <v>654325469.33000004</v>
      </c>
      <c r="E91" s="22">
        <f t="shared" si="11"/>
        <v>1055227580.1300001</v>
      </c>
      <c r="F91" s="22">
        <f t="shared" si="11"/>
        <v>707172830.84000003</v>
      </c>
      <c r="G91" s="22">
        <f>+G80+G90</f>
        <v>754325516.8499999</v>
      </c>
      <c r="H91" s="22">
        <f t="shared" si="11"/>
        <v>4419067035.1199989</v>
      </c>
    </row>
    <row r="92" spans="1:8" ht="93" x14ac:dyDescent="0.35">
      <c r="A92" s="23" t="s">
        <v>93</v>
      </c>
      <c r="H92" s="24"/>
    </row>
    <row r="93" spans="1:8" s="25" customFormat="1" x14ac:dyDescent="0.35">
      <c r="A93" s="25" t="s">
        <v>108</v>
      </c>
      <c r="D93" s="24"/>
      <c r="E93" s="24"/>
      <c r="F93" s="24"/>
      <c r="G93" s="24"/>
      <c r="H93" s="26"/>
    </row>
    <row r="94" spans="1:8" s="25" customFormat="1" x14ac:dyDescent="0.35">
      <c r="A94" s="25" t="s">
        <v>109</v>
      </c>
      <c r="H94" s="26"/>
    </row>
    <row r="97" spans="1:12" x14ac:dyDescent="0.35">
      <c r="A97" s="27"/>
      <c r="H97" s="28"/>
      <c r="I97" s="25"/>
      <c r="J97" s="25"/>
      <c r="K97" s="25"/>
    </row>
    <row r="98" spans="1:12" s="31" customFormat="1" ht="23.25" customHeight="1" x14ac:dyDescent="0.35">
      <c r="A98" s="52" t="s">
        <v>94</v>
      </c>
      <c r="B98" s="52"/>
      <c r="C98" s="29"/>
      <c r="D98" s="29"/>
      <c r="E98" s="52" t="s">
        <v>95</v>
      </c>
      <c r="F98" s="52"/>
      <c r="G98" s="52"/>
      <c r="H98" s="30"/>
      <c r="I98" s="28"/>
      <c r="J98" s="28"/>
      <c r="K98" s="28"/>
      <c r="L98" s="28"/>
    </row>
    <row r="99" spans="1:12" s="31" customFormat="1" x14ac:dyDescent="0.35">
      <c r="A99" s="53" t="s">
        <v>96</v>
      </c>
      <c r="B99" s="53"/>
      <c r="C99" s="32"/>
      <c r="D99" s="32"/>
      <c r="E99" s="53" t="s">
        <v>103</v>
      </c>
      <c r="F99" s="53"/>
      <c r="G99" s="53"/>
      <c r="H99" s="32"/>
      <c r="I99" s="33"/>
      <c r="J99" s="33"/>
      <c r="K99" s="33"/>
      <c r="L99" s="33"/>
    </row>
    <row r="100" spans="1:12" s="31" customFormat="1" ht="15" customHeight="1" x14ac:dyDescent="0.35">
      <c r="A100" s="54" t="s">
        <v>97</v>
      </c>
      <c r="B100" s="54"/>
      <c r="C100" s="34"/>
      <c r="D100" s="34"/>
      <c r="E100" s="54" t="s">
        <v>102</v>
      </c>
      <c r="F100" s="54"/>
      <c r="G100" s="54"/>
      <c r="H100" s="32"/>
      <c r="I100" s="33"/>
      <c r="J100" s="33"/>
      <c r="K100" s="33"/>
      <c r="L100" s="33"/>
    </row>
    <row r="101" spans="1:12" s="31" customFormat="1" x14ac:dyDescent="0.35">
      <c r="A101" s="55" t="s">
        <v>91</v>
      </c>
      <c r="B101" s="55"/>
      <c r="C101" s="35"/>
      <c r="D101" s="35"/>
      <c r="E101" s="55" t="s">
        <v>90</v>
      </c>
      <c r="F101" s="55"/>
      <c r="G101" s="55"/>
      <c r="H101" s="2"/>
      <c r="I101" s="37"/>
      <c r="J101" s="37"/>
      <c r="K101" s="37"/>
      <c r="L101" s="37"/>
    </row>
    <row r="102" spans="1:12" s="31" customFormat="1" x14ac:dyDescent="0.35">
      <c r="A102" s="38"/>
      <c r="B102" s="39"/>
      <c r="C102" s="39"/>
      <c r="D102" s="39"/>
      <c r="E102" s="39"/>
      <c r="F102" s="39"/>
      <c r="G102" s="39"/>
      <c r="H102" s="39"/>
      <c r="I102" s="25"/>
    </row>
    <row r="103" spans="1:12" s="31" customFormat="1" x14ac:dyDescent="0.35">
      <c r="A103" s="38"/>
      <c r="B103" s="36"/>
      <c r="C103" s="36"/>
      <c r="D103" s="36"/>
      <c r="E103" s="36"/>
      <c r="F103" s="36"/>
      <c r="G103" s="36"/>
      <c r="H103" s="36"/>
    </row>
    <row r="104" spans="1:12" s="31" customFormat="1" x14ac:dyDescent="0.35">
      <c r="A104" s="40"/>
      <c r="B104" s="36"/>
      <c r="C104" s="36"/>
      <c r="D104" s="36"/>
      <c r="E104" s="36"/>
      <c r="F104" s="36"/>
      <c r="G104" s="36"/>
      <c r="H104" s="36"/>
    </row>
    <row r="105" spans="1:12" s="31" customFormat="1" x14ac:dyDescent="0.35">
      <c r="A105" s="40"/>
      <c r="B105" s="36"/>
      <c r="C105" s="36"/>
      <c r="D105" s="36"/>
      <c r="E105" s="36"/>
      <c r="F105" s="36"/>
      <c r="G105" s="36"/>
      <c r="H105" s="36"/>
    </row>
    <row r="106" spans="1:12" s="41" customFormat="1" x14ac:dyDescent="0.35">
      <c r="A106" s="56" t="s">
        <v>98</v>
      </c>
      <c r="B106" s="56"/>
      <c r="C106" s="56"/>
      <c r="D106" s="56"/>
      <c r="E106" s="56"/>
      <c r="F106" s="56"/>
      <c r="G106" s="56"/>
      <c r="H106" s="56"/>
    </row>
    <row r="107" spans="1:12" s="41" customFormat="1" x14ac:dyDescent="0.35">
      <c r="A107" s="48" t="s">
        <v>99</v>
      </c>
      <c r="B107" s="48"/>
      <c r="C107" s="48"/>
      <c r="D107" s="48"/>
      <c r="E107" s="48"/>
      <c r="F107" s="48"/>
      <c r="G107" s="48"/>
      <c r="H107" s="48"/>
      <c r="I107" s="42"/>
      <c r="J107" s="42"/>
      <c r="K107" s="42"/>
    </row>
    <row r="108" spans="1:12" s="41" customFormat="1" x14ac:dyDescent="0.35">
      <c r="A108" s="49" t="s">
        <v>100</v>
      </c>
      <c r="B108" s="49"/>
      <c r="C108" s="49"/>
      <c r="D108" s="49"/>
      <c r="E108" s="49"/>
      <c r="F108" s="49"/>
      <c r="G108" s="49"/>
      <c r="H108" s="49"/>
      <c r="I108" s="43"/>
      <c r="J108" s="43"/>
      <c r="K108" s="43"/>
    </row>
    <row r="109" spans="1:12" s="41" customFormat="1" x14ac:dyDescent="0.35">
      <c r="A109" s="50" t="s">
        <v>80</v>
      </c>
      <c r="B109" s="50"/>
      <c r="C109" s="50"/>
      <c r="D109" s="50"/>
      <c r="E109" s="50"/>
      <c r="F109" s="50"/>
      <c r="G109" s="50"/>
      <c r="H109" s="50"/>
      <c r="I109" s="44"/>
      <c r="J109" s="44"/>
      <c r="K109" s="44"/>
    </row>
    <row r="110" spans="1:12" s="41" customFormat="1" x14ac:dyDescent="0.35"/>
    <row r="111" spans="1:12" s="41" customFormat="1" x14ac:dyDescent="0.35"/>
    <row r="112" spans="1:12" s="41" customFormat="1" x14ac:dyDescent="0.35"/>
    <row r="113" spans="1:1" s="41" customFormat="1" x14ac:dyDescent="0.35"/>
    <row r="115" spans="1:1" ht="24" thickBot="1" x14ac:dyDescent="0.4"/>
    <row r="116" spans="1:1" ht="24" thickBot="1" x14ac:dyDescent="0.4">
      <c r="A116" s="45" t="s">
        <v>110</v>
      </c>
    </row>
    <row r="117" spans="1:1" ht="117" thickBot="1" x14ac:dyDescent="0.4">
      <c r="A117" s="46" t="s">
        <v>111</v>
      </c>
    </row>
    <row r="118" spans="1:1" ht="256.5" thickBot="1" x14ac:dyDescent="0.4">
      <c r="A118" s="47" t="s">
        <v>112</v>
      </c>
    </row>
  </sheetData>
  <mergeCells count="17">
    <mergeCell ref="A2:H2"/>
    <mergeCell ref="A3:H3"/>
    <mergeCell ref="A4:H4"/>
    <mergeCell ref="A5:H5"/>
    <mergeCell ref="E100:G100"/>
    <mergeCell ref="A107:H107"/>
    <mergeCell ref="A108:H108"/>
    <mergeCell ref="A109:H109"/>
    <mergeCell ref="A6:H6"/>
    <mergeCell ref="A98:B98"/>
    <mergeCell ref="A99:B99"/>
    <mergeCell ref="A100:B100"/>
    <mergeCell ref="A101:B101"/>
    <mergeCell ref="E98:G98"/>
    <mergeCell ref="E99:G99"/>
    <mergeCell ref="A106:H106"/>
    <mergeCell ref="E101:G101"/>
  </mergeCells>
  <pageMargins left="0.23622047244094491" right="0.15748031496062992" top="0.23622047244094491" bottom="0.55118110236220474" header="0.31496062992125984" footer="0.31496062992125984"/>
  <pageSetup scale="43" orientation="portrait" r:id="rId1"/>
  <rowBreaks count="1" manualBreakCount="1">
    <brk id="40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Ejecución, MAYO 2022</vt:lpstr>
      <vt:lpstr>'Plantilla Ejecución, MAYO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Alida Garcia Mejia</dc:creator>
  <cp:lastModifiedBy>Florian</cp:lastModifiedBy>
  <cp:lastPrinted>2022-07-01T23:01:58Z</cp:lastPrinted>
  <dcterms:created xsi:type="dcterms:W3CDTF">2018-04-17T18:57:16Z</dcterms:created>
  <dcterms:modified xsi:type="dcterms:W3CDTF">2022-07-10T12:36:26Z</dcterms:modified>
</cp:coreProperties>
</file>