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MIDE\12.presupuesto\B.ejecucion del presupuesto\2022\10.- OCTUBRE\"/>
    </mc:Choice>
  </mc:AlternateContent>
  <bookViews>
    <workbookView xWindow="0" yWindow="0" windowWidth="28800" windowHeight="12210"/>
  </bookViews>
  <sheets>
    <sheet name="Plantilla Ejecución, Oct 2022" sheetId="12" r:id="rId1"/>
    <sheet name="PRESUPUESTO APROBADO 2022" sheetId="13" r:id="rId2"/>
  </sheets>
  <definedNames>
    <definedName name="_xlnm.Print_Area" localSheetId="0">'Plantilla Ejecución, Oct 2022'!$A$1:$M$107</definedName>
  </definedNames>
  <calcPr calcId="162913"/>
</workbook>
</file>

<file path=xl/calcChain.xml><?xml version="1.0" encoding="utf-8"?>
<calcChain xmlns="http://schemas.openxmlformats.org/spreadsheetml/2006/main">
  <c r="C64" i="13" l="1"/>
  <c r="L66" i="12" l="1"/>
  <c r="L62" i="12"/>
  <c r="L61" i="12"/>
  <c r="L59" i="12"/>
  <c r="L58" i="12"/>
  <c r="L57" i="12"/>
  <c r="L56" i="12"/>
  <c r="L55" i="12"/>
  <c r="L54" i="12"/>
  <c r="L44" i="12"/>
  <c r="L43" i="12"/>
  <c r="L37" i="12"/>
  <c r="L35" i="12"/>
  <c r="L34" i="12"/>
  <c r="L33" i="12"/>
  <c r="L32" i="12"/>
  <c r="L31" i="12"/>
  <c r="L30" i="12"/>
  <c r="L29" i="12"/>
  <c r="L28" i="12"/>
  <c r="L27" i="12"/>
  <c r="L25" i="12"/>
  <c r="L24" i="12"/>
  <c r="L23" i="12"/>
  <c r="L22" i="12"/>
  <c r="L21" i="12"/>
  <c r="L20" i="12"/>
  <c r="L19" i="12"/>
  <c r="L18" i="12"/>
  <c r="L17" i="12"/>
  <c r="L15" i="12"/>
  <c r="L12" i="12"/>
  <c r="L11" i="12"/>
  <c r="K89" i="12"/>
  <c r="K86" i="12"/>
  <c r="K83" i="12"/>
  <c r="K76" i="12"/>
  <c r="K70" i="12"/>
  <c r="K65" i="12"/>
  <c r="K53" i="12"/>
  <c r="K36" i="12"/>
  <c r="K26" i="12"/>
  <c r="K16" i="12"/>
  <c r="K10" i="12"/>
  <c r="K91" i="12" l="1"/>
  <c r="K81" i="12"/>
  <c r="K92" i="12" s="1"/>
  <c r="L38" i="12"/>
  <c r="L39" i="12"/>
  <c r="L40" i="12"/>
  <c r="L41" i="12"/>
  <c r="L42" i="12"/>
  <c r="L13" i="12"/>
  <c r="L14" i="12"/>
  <c r="J10" i="12"/>
  <c r="L90" i="12"/>
  <c r="L88" i="12"/>
  <c r="L87" i="12"/>
  <c r="L85" i="12"/>
  <c r="L84" i="12"/>
  <c r="L78" i="12"/>
  <c r="L79" i="12"/>
  <c r="L80" i="12"/>
  <c r="L77" i="12"/>
  <c r="L72" i="12"/>
  <c r="L73" i="12"/>
  <c r="L74" i="12"/>
  <c r="L75" i="12"/>
  <c r="L71" i="12"/>
  <c r="L67" i="12"/>
  <c r="L68" i="12"/>
  <c r="L69" i="12"/>
  <c r="L60" i="12"/>
  <c r="L63" i="12"/>
  <c r="L64" i="12"/>
  <c r="L47" i="12"/>
  <c r="L48" i="12"/>
  <c r="L49" i="12"/>
  <c r="L50" i="12"/>
  <c r="L51" i="12"/>
  <c r="L52" i="12"/>
  <c r="L46" i="12"/>
  <c r="L45" i="12"/>
  <c r="J89" i="12"/>
  <c r="J86" i="12"/>
  <c r="J83" i="12"/>
  <c r="J76" i="12"/>
  <c r="J70" i="12"/>
  <c r="J65" i="12"/>
  <c r="J53" i="12"/>
  <c r="J36" i="12"/>
  <c r="J26" i="12"/>
  <c r="J16" i="12"/>
  <c r="J91" i="12" l="1"/>
  <c r="J81" i="12"/>
  <c r="J92" i="12" l="1"/>
  <c r="I10" i="12"/>
  <c r="I16" i="12"/>
  <c r="I26" i="12"/>
  <c r="I36" i="12"/>
  <c r="I53" i="12"/>
  <c r="I65" i="12"/>
  <c r="I70" i="12"/>
  <c r="I76" i="12"/>
  <c r="I83" i="12"/>
  <c r="I86" i="12"/>
  <c r="I89" i="12"/>
  <c r="I91" i="12" l="1"/>
  <c r="I81" i="12"/>
  <c r="H65" i="12"/>
  <c r="H16" i="12"/>
  <c r="H89" i="12"/>
  <c r="H10" i="12"/>
  <c r="H26" i="12"/>
  <c r="H36" i="12"/>
  <c r="H53" i="12"/>
  <c r="H70" i="12"/>
  <c r="H76" i="12"/>
  <c r="H83" i="12"/>
  <c r="H86" i="12"/>
  <c r="H91" i="12" l="1"/>
  <c r="H81" i="12"/>
  <c r="I92" i="12"/>
  <c r="G89" i="12"/>
  <c r="G86" i="12"/>
  <c r="G83" i="12"/>
  <c r="G76" i="12"/>
  <c r="G70" i="12"/>
  <c r="G65" i="12"/>
  <c r="G53" i="12"/>
  <c r="G36" i="12"/>
  <c r="G26" i="12"/>
  <c r="G16" i="12"/>
  <c r="G10" i="12"/>
  <c r="G91" i="12" l="1"/>
  <c r="H92" i="12"/>
  <c r="G81" i="12"/>
  <c r="G92" i="12" l="1"/>
  <c r="F86" i="12"/>
  <c r="F83" i="12"/>
  <c r="F76" i="12"/>
  <c r="F70" i="12"/>
  <c r="F65" i="12"/>
  <c r="F53" i="12"/>
  <c r="F91" i="12" l="1"/>
  <c r="F36" i="12"/>
  <c r="F26" i="12"/>
  <c r="F16" i="12"/>
  <c r="F10" i="12"/>
  <c r="F81" i="12" l="1"/>
  <c r="F92" i="12" s="1"/>
  <c r="E10" i="12"/>
  <c r="E16" i="12"/>
  <c r="E26" i="12"/>
  <c r="E36" i="12"/>
  <c r="E53" i="12"/>
  <c r="E65" i="12"/>
  <c r="E70" i="12"/>
  <c r="E76" i="12"/>
  <c r="E83" i="12"/>
  <c r="E86" i="12"/>
  <c r="E91" i="12" l="1"/>
  <c r="E81" i="12"/>
  <c r="C83" i="13"/>
  <c r="C80" i="13"/>
  <c r="C69" i="13"/>
  <c r="C47" i="13"/>
  <c r="C12" i="13"/>
  <c r="D83" i="12"/>
  <c r="L83" i="12" s="1"/>
  <c r="D89" i="12"/>
  <c r="L89" i="12" s="1"/>
  <c r="D86" i="12"/>
  <c r="L86" i="12" s="1"/>
  <c r="D76" i="12"/>
  <c r="L76" i="12" s="1"/>
  <c r="D65" i="12"/>
  <c r="L65" i="12" s="1"/>
  <c r="D70" i="12"/>
  <c r="L70" i="12" s="1"/>
  <c r="D53" i="12"/>
  <c r="D36" i="12"/>
  <c r="D26" i="12"/>
  <c r="D16" i="12"/>
  <c r="D10" i="12"/>
  <c r="E92" i="12" l="1"/>
  <c r="C85" i="13"/>
  <c r="D81" i="12"/>
  <c r="D91" i="12"/>
  <c r="C53" i="12"/>
  <c r="L53" i="12" s="1"/>
  <c r="C16" i="12"/>
  <c r="C10" i="12"/>
  <c r="C26" i="12"/>
  <c r="C36" i="12"/>
  <c r="C91" i="12"/>
  <c r="D92" i="12" l="1"/>
  <c r="C81" i="12"/>
  <c r="C92" i="12" s="1"/>
  <c r="B83" i="13"/>
  <c r="B80" i="13"/>
  <c r="B77" i="13"/>
  <c r="B69" i="13"/>
  <c r="B64" i="13"/>
  <c r="B54" i="13"/>
  <c r="B47" i="13"/>
  <c r="B38" i="13"/>
  <c r="B28" i="13"/>
  <c r="B18" i="13"/>
  <c r="B12" i="13"/>
  <c r="B85" i="13" l="1"/>
  <c r="L91" i="12" l="1"/>
  <c r="B91" i="12"/>
  <c r="B36" i="12" l="1"/>
  <c r="L36" i="12" s="1"/>
  <c r="B26" i="12"/>
  <c r="L26" i="12" s="1"/>
  <c r="B16" i="12"/>
  <c r="L16" i="12" s="1"/>
  <c r="B10" i="12"/>
  <c r="L10" i="12" s="1"/>
  <c r="B81" i="12" l="1"/>
  <c r="L81" i="12" s="1"/>
  <c r="B92" i="12" l="1"/>
  <c r="L92" i="12"/>
</calcChain>
</file>

<file path=xl/sharedStrings.xml><?xml version="1.0" encoding="utf-8"?>
<sst xmlns="http://schemas.openxmlformats.org/spreadsheetml/2006/main" count="202" uniqueCount="127">
  <si>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</si>
  <si>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</si>
  <si>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</si>
  <si>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</si>
  <si>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</si>
  <si>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</si>
  <si>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</si>
  <si>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</si>
  <si>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</si>
  <si>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</si>
  <si>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</si>
  <si>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</si>
  <si>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</si>
  <si>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</si>
  <si>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</si>
  <si>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</si>
  <si>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</si>
  <si>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</si>
  <si>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</si>
  <si>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</si>
  <si>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</si>
  <si>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</si>
  <si>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</si>
  <si>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</si>
  <si>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</si>
  <si>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</si>
  <si>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</si>
  <si>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</si>
  <si>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</si>
  <si>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</si>
  <si>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</si>
  <si>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</si>
  <si>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</si>
  <si>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</si>
  <si>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</si>
  <si>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</si>
  <si>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</si>
  <si>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</si>
  <si>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</si>
  <si>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</si>
  <si>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</si>
  <si>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</si>
  <si>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</si>
  <si>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</si>
  <si>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</si>
  <si>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</si>
  <si>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</si>
  <si>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</si>
  <si>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</si>
  <si>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</si>
  <si>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</si>
  <si>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</si>
  <si>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</si>
  <si>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</si>
  <si>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</si>
  <si>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</si>
  <si>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</si>
  <si>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</si>
  <si>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</si>
  <si>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</si>
  <si>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</si>
  <si>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</si>
  <si>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</si>
  <si>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</si>
  <si>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</si>
  <si>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</si>
  <si>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</si>
  <si>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</si>
  <si>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</si>
  <si>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</si>
  <si>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</si>
  <si>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</si>
  <si>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</si>
  <si>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</si>
  <si>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</si>
  <si>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</si>
  <si>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</si>
  <si>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</si>
  <si>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</si>
  <si>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</si>
  <si>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</si>
  <si>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</si>
  <si>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</si>
  <si>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</si>
  <si>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</si>
  <si>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</si>
  <si>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</si>
  <si>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</si>
  <si>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</si>
  <si>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</si>
  <si>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</si>
  <si>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</si>
  <si>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</si>
  <si>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</si>
  <si>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</si>
  <si>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</si>
  <si>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</si>
  <si>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 xml:space="preserve">Fuente: Sistema Integrado de Gestión Financiera
Periodo: 2022
</t>
  </si>
  <si>
    <t>Lic. ANA GLENDYS CONTRERAS RAMOS</t>
  </si>
  <si>
    <t>Lic. ELVIS GARCIA DIAZ,</t>
  </si>
  <si>
    <t>SHEILLA P. HENRIQUEZ PAULINO,</t>
  </si>
  <si>
    <t>Año 2022</t>
  </si>
  <si>
    <t xml:space="preserve">Presupuesto de Gasto y Aplicaciones financieras </t>
  </si>
  <si>
    <t>DETALLE</t>
  </si>
  <si>
    <t>2.6.2 - MOBILIARIO Y EQUIPO AUDIOVISUAL, RECREATIVO Y EDUCACIONAL</t>
  </si>
  <si>
    <t>2.6.7 - ACTIVOS BIOLÓGICOS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</si>
  <si>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</si>
  <si>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</si>
  <si>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</si>
  <si>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</si>
  <si>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</si>
  <si>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</si>
  <si>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</si>
  <si>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</si>
  <si>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</si>
  <si>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</si>
  <si>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</si>
  <si>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</si>
  <si>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Fecha de registro: hasta el 30 de Septiembre 2022</t>
  </si>
  <si>
    <t>Fecha de imputación: desde el 01 de Septiembre del 2022</t>
  </si>
  <si>
    <t>Octubre</t>
  </si>
  <si>
    <t>Directora General Financiera, MIDE.</t>
  </si>
  <si>
    <t xml:space="preserve">    Capitán de Corbeta Contador, ARD.</t>
  </si>
  <si>
    <t>Subdirector de Auditoría Interna, MIDE.</t>
  </si>
  <si>
    <t>Subdirectora de Presupuesto, MIDE.</t>
  </si>
  <si>
    <t>1er. Teniente Contadora, ERD.</t>
  </si>
  <si>
    <t>Mayor, ERD.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</si>
</sst>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23">
    <xf numFmtId="0" fontId="0" fillId="0" borderId="0" xfId="0"/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2" borderId="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/>
    <xf numFmtId="4" fontId="0" fillId="0" borderId="0" xfId="0" applyNumberFormat="1" applyFont="1" applyBorder="1"/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 applyBorder="1"/>
    <xf numFmtId="4" fontId="1" fillId="4" borderId="0" xfId="0" applyNumberFormat="1" applyFont="1" applyFill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3" applyFont="1" applyAlignment="1"/>
    <xf numFmtId="0" fontId="8" fillId="0" borderId="0" xfId="3" applyFont="1" applyAlignment="1">
      <alignment wrapText="1"/>
    </xf>
    <xf numFmtId="0" fontId="8" fillId="0" borderId="0" xfId="0" applyFont="1" applyAlignment="1"/>
    <xf numFmtId="0" fontId="0" fillId="0" borderId="0" xfId="0" applyFont="1" applyFill="1"/>
    <xf numFmtId="0" fontId="11" fillId="0" borderId="0" xfId="0" applyFont="1" applyFill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 readingOrder="1"/>
    </xf>
    <xf numFmtId="0" fontId="13" fillId="0" borderId="0" xfId="0" applyFont="1" applyAlignment="1">
      <alignment vertical="center" wrapText="1" readingOrder="1"/>
    </xf>
    <xf numFmtId="0" fontId="14" fillId="0" borderId="0" xfId="0" applyFont="1" applyBorder="1" applyAlignment="1">
      <alignment vertical="top" wrapText="1" readingOrder="1"/>
    </xf>
    <xf numFmtId="0" fontId="14" fillId="0" borderId="0" xfId="0" applyFont="1" applyAlignment="1">
      <alignment vertical="top" wrapText="1" readingOrder="1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vertical="top" wrapText="1" readingOrder="1"/>
    </xf>
    <xf numFmtId="0" fontId="16" fillId="0" borderId="0" xfId="0" applyFont="1" applyAlignment="1">
      <alignment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0" fillId="5" borderId="0" xfId="0" applyFill="1"/>
    <xf numFmtId="0" fontId="1" fillId="0" borderId="1" xfId="0" applyFont="1" applyBorder="1" applyAlignment="1">
      <alignment horizontal="left"/>
    </xf>
    <xf numFmtId="43" fontId="1" fillId="0" borderId="1" xfId="1" applyFont="1" applyBorder="1"/>
    <xf numFmtId="165" fontId="1" fillId="0" borderId="1" xfId="0" applyNumberFormat="1" applyFont="1" applyBorder="1"/>
    <xf numFmtId="0" fontId="1" fillId="0" borderId="0" xfId="0" applyFont="1" applyFill="1" applyAlignment="1">
      <alignment horizontal="left" indent="1"/>
    </xf>
    <xf numFmtId="43" fontId="1" fillId="0" borderId="0" xfId="1" applyFont="1" applyFill="1"/>
    <xf numFmtId="0" fontId="0" fillId="0" borderId="0" xfId="0" applyFill="1" applyAlignment="1">
      <alignment horizontal="left" indent="2"/>
    </xf>
    <xf numFmtId="43" fontId="0" fillId="0" borderId="0" xfId="1" applyFont="1" applyFill="1"/>
    <xf numFmtId="39" fontId="0" fillId="0" borderId="0" xfId="1" applyNumberFormat="1" applyFont="1" applyFill="1"/>
    <xf numFmtId="39" fontId="1" fillId="0" borderId="0" xfId="1" applyNumberFormat="1" applyFont="1" applyFill="1"/>
    <xf numFmtId="0" fontId="1" fillId="0" borderId="1" xfId="0" applyFont="1" applyFill="1" applyBorder="1" applyAlignment="1">
      <alignment horizontal="left"/>
    </xf>
    <xf numFmtId="39" fontId="1" fillId="0" borderId="1" xfId="1" applyNumberFormat="1" applyFont="1" applyFill="1" applyBorder="1"/>
    <xf numFmtId="0" fontId="1" fillId="0" borderId="0" xfId="0" applyFont="1" applyAlignment="1">
      <alignment horizontal="left" indent="1"/>
    </xf>
    <xf numFmtId="39" fontId="1" fillId="0" borderId="0" xfId="1" applyNumberFormat="1" applyFont="1"/>
    <xf numFmtId="0" fontId="0" fillId="0" borderId="0" xfId="0" applyAlignment="1">
      <alignment horizontal="left" indent="2"/>
    </xf>
    <xf numFmtId="39" fontId="0" fillId="0" borderId="0" xfId="1" applyNumberFormat="1" applyFont="1"/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43" fontId="1" fillId="3" borderId="0" xfId="1" applyFont="1" applyFill="1" applyBorder="1" applyAlignment="1">
      <alignment vertical="center" wrapText="1"/>
    </xf>
    <xf numFmtId="43" fontId="17" fillId="0" borderId="0" xfId="1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7" fillId="0" borderId="0" xfId="0" applyNumberFormat="1" applyFont="1"/>
    <xf numFmtId="43" fontId="18" fillId="0" borderId="0" xfId="1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3" applyFont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3" applyFont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0" xfId="0" applyFont="1" applyFill="1" applyAlignment="1"/>
    <xf numFmtId="0" fontId="15" fillId="0" borderId="0" xfId="0" applyFont="1" applyFill="1" applyAlignment="1"/>
    <xf numFmtId="0" fontId="15" fillId="0" borderId="0" xfId="0" applyFont="1" applyFill="1" applyBorder="1" applyAlignment="1"/>
    <xf numFmtId="0" fontId="20" fillId="0" borderId="0" xfId="0" applyFont="1"/>
    <xf numFmtId="0" fontId="19" fillId="0" borderId="0" xfId="3" applyFont="1" applyAlignment="1">
      <alignment horizontal="center" wrapText="1"/>
    </xf>
    <xf numFmtId="0" fontId="20" fillId="0" borderId="0" xfId="0" applyFont="1" applyFill="1" applyBorder="1" applyAlignment="1"/>
    <xf numFmtId="0" fontId="20" fillId="0" borderId="0" xfId="3" applyFont="1" applyAlignment="1">
      <alignment horizontal="center" wrapText="1"/>
    </xf>
    <xf numFmtId="0" fontId="21" fillId="0" borderId="0" xfId="3" applyFont="1" applyAlignment="1">
      <alignment horizontal="center"/>
    </xf>
    <xf numFmtId="0" fontId="0" fillId="0" borderId="0" xfId="0" applyFill="1" applyAlignment="1">
      <alignment horizontal="left" wrapText="1"/>
    </xf>
    <xf numFmtId="43" fontId="0" fillId="0" borderId="0" xfId="1" applyFont="1" applyFill="1" applyAlignment="1">
      <alignment wrapText="1"/>
    </xf>
    <xf numFmtId="4" fontId="0" fillId="0" borderId="0" xfId="0" applyNumberFormat="1" applyAlignment="1">
      <alignment wrapText="1"/>
    </xf>
    <xf numFmtId="39" fontId="0" fillId="0" borderId="0" xfId="1" applyNumberFormat="1" applyFont="1" applyFill="1" applyAlignment="1">
      <alignment wrapText="1"/>
    </xf>
    <xf numFmtId="0" fontId="19" fillId="0" borderId="0" xfId="3" applyFont="1" applyAlignment="1">
      <alignment horizontal="center" wrapText="1"/>
    </xf>
    <xf numFmtId="0" fontId="20" fillId="0" borderId="0" xfId="3" applyFont="1" applyAlignment="1">
      <alignment horizontal="center" wrapText="1"/>
    </xf>
    <xf numFmtId="0" fontId="21" fillId="0" borderId="0" xfId="3" applyFont="1" applyAlignment="1">
      <alignment horizontal="center"/>
    </xf>
    <xf numFmtId="0" fontId="22" fillId="0" borderId="0" xfId="3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0" fontId="20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4" fillId="0" borderId="3" xfId="0" applyFont="1" applyBorder="1" applyAlignment="1">
      <alignment horizontal="center" vertical="top" wrapText="1" readingOrder="1"/>
    </xf>
    <xf numFmtId="0" fontId="14" fillId="0" borderId="0" xfId="0" applyFont="1" applyBorder="1" applyAlignment="1">
      <alignment horizontal="center" vertical="top" wrapText="1" readingOrder="1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_D2006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6" name="Rectangle 2"/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206375</xdr:colOff>
      <xdr:row>0</xdr:row>
      <xdr:rowOff>133350</xdr:rowOff>
    </xdr:from>
    <xdr:to>
      <xdr:col>0</xdr:col>
      <xdr:colOff>2124075</xdr:colOff>
      <xdr:row>4</xdr:row>
      <xdr:rowOff>60081</xdr:rowOff>
    </xdr:to>
    <xdr:pic>
      <xdr:nvPicPr>
        <xdr:cNvPr id="7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375" y="133350"/>
          <a:ext cx="1917700" cy="7998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819150</xdr:colOff>
      <xdr:row>1</xdr:row>
      <xdr:rowOff>9525</xdr:rowOff>
    </xdr:from>
    <xdr:to>
      <xdr:col>11</xdr:col>
      <xdr:colOff>793750</xdr:colOff>
      <xdr:row>4</xdr:row>
      <xdr:rowOff>126756</xdr:rowOff>
    </xdr:to>
    <xdr:pic>
      <xdr:nvPicPr>
        <xdr:cNvPr id="9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30400" y="962025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5429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123826</xdr:rowOff>
    </xdr:from>
    <xdr:to>
      <xdr:col>0</xdr:col>
      <xdr:colOff>1390650</xdr:colOff>
      <xdr:row>4</xdr:row>
      <xdr:rowOff>100518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04826"/>
          <a:ext cx="1390650" cy="605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733424</xdr:colOff>
      <xdr:row>2</xdr:row>
      <xdr:rowOff>171450</xdr:rowOff>
    </xdr:from>
    <xdr:to>
      <xdr:col>2</xdr:col>
      <xdr:colOff>1150040</xdr:colOff>
      <xdr:row>4</xdr:row>
      <xdr:rowOff>104775</xdr:rowOff>
    </xdr:to>
    <xdr:pic>
      <xdr:nvPicPr>
        <xdr:cNvPr id="5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49" y="552450"/>
          <a:ext cx="1588191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11"/>
  <sheetViews>
    <sheetView showGridLines="0" tabSelected="1" view="pageBreakPreview" zoomScale="60" zoomScaleNormal="100" workbookViewId="0">
      <selection activeCell="H99" sqref="H99:J99"/>
    </sheetView>
  </sheetViews>
  <sheetFormatPr baseColWidth="10" defaultRowHeight="15" x14ac:dyDescent="0.25"/>
  <cols>
    <col min="1" max="1" width="86.5703125" style="6" customWidth="1"/>
    <col min="2" max="3" width="21.140625" style="6" bestFit="1" customWidth="1"/>
    <col min="4" max="4" width="21.5703125" style="6" bestFit="1" customWidth="1"/>
    <col min="5" max="5" width="22.7109375" style="6" bestFit="1" customWidth="1"/>
    <col min="6" max="9" width="21.140625" style="6" bestFit="1" customWidth="1"/>
    <col min="10" max="10" width="20.5703125" style="6" bestFit="1" customWidth="1"/>
    <col min="11" max="11" width="21.140625" style="6" bestFit="1" customWidth="1"/>
    <col min="12" max="12" width="23.7109375" style="6" bestFit="1" customWidth="1"/>
    <col min="13" max="13" width="11.42578125" style="6"/>
    <col min="14" max="14" width="96.7109375" style="6" bestFit="1" customWidth="1"/>
    <col min="15" max="15" width="11.42578125" style="6"/>
    <col min="16" max="23" width="6" style="6" bestFit="1" customWidth="1"/>
    <col min="24" max="25" width="7" style="6" bestFit="1" customWidth="1"/>
    <col min="26" max="16384" width="11.42578125" style="6"/>
  </cols>
  <sheetData>
    <row r="2" spans="1:25" ht="18.75" x14ac:dyDescent="0.25">
      <c r="A2" s="106" t="s">
        <v>83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25" ht="18.75" x14ac:dyDescent="0.25">
      <c r="A3" s="106">
        <v>2022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25" ht="15.75" x14ac:dyDescent="0.25">
      <c r="A4" s="107" t="s">
        <v>82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25" x14ac:dyDescent="0.25">
      <c r="A5" s="108" t="s">
        <v>36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25" ht="18.75" x14ac:dyDescent="0.3">
      <c r="A6" s="25"/>
      <c r="B6" s="25"/>
      <c r="C6" s="38"/>
      <c r="D6" s="69"/>
      <c r="E6" s="71"/>
      <c r="F6" s="75"/>
      <c r="G6" s="77"/>
      <c r="H6" s="80"/>
      <c r="I6" s="83"/>
      <c r="J6" s="85"/>
      <c r="K6" s="87"/>
      <c r="L6" s="25"/>
      <c r="N6" s="11"/>
    </row>
    <row r="7" spans="1:25" ht="18.75" x14ac:dyDescent="0.3">
      <c r="A7" s="25"/>
      <c r="B7" s="25"/>
      <c r="C7" s="38"/>
      <c r="D7" s="69"/>
      <c r="E7" s="71"/>
      <c r="F7" s="75"/>
      <c r="G7" s="77"/>
      <c r="H7" s="80"/>
      <c r="I7" s="83"/>
      <c r="J7" s="85"/>
      <c r="K7" s="87"/>
      <c r="L7" s="25"/>
      <c r="N7" s="11"/>
    </row>
    <row r="8" spans="1:25" ht="15.75" x14ac:dyDescent="0.25">
      <c r="A8" s="14" t="s">
        <v>0</v>
      </c>
      <c r="B8" s="15" t="s">
        <v>81</v>
      </c>
      <c r="C8" s="66" t="s">
        <v>110</v>
      </c>
      <c r="D8" s="70" t="s">
        <v>111</v>
      </c>
      <c r="E8" s="72" t="s">
        <v>112</v>
      </c>
      <c r="F8" s="76" t="s">
        <v>113</v>
      </c>
      <c r="G8" s="79" t="s">
        <v>114</v>
      </c>
      <c r="H8" s="82" t="s">
        <v>115</v>
      </c>
      <c r="I8" s="84" t="s">
        <v>116</v>
      </c>
      <c r="J8" s="86" t="s">
        <v>117</v>
      </c>
      <c r="K8" s="88" t="s">
        <v>120</v>
      </c>
      <c r="L8" s="15" t="s">
        <v>96</v>
      </c>
      <c r="X8" s="20"/>
      <c r="Y8" s="20"/>
    </row>
    <row r="9" spans="1:25" ht="12.75" customHeight="1" x14ac:dyDescent="0.25">
      <c r="A9" s="7" t="s">
        <v>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24" customHeight="1" x14ac:dyDescent="0.25">
      <c r="A10" s="9" t="s">
        <v>2</v>
      </c>
      <c r="B10" s="17">
        <f>+B11+B12+B13+B14+B15</f>
        <v>86377729.900000006</v>
      </c>
      <c r="C10" s="17">
        <f>+C11+C12+C13+C14+C15</f>
        <v>88517064.310000002</v>
      </c>
      <c r="D10" s="17">
        <f t="shared" ref="D10:I10" si="0">+D11+D12+D15</f>
        <v>89521442.469999999</v>
      </c>
      <c r="E10" s="17">
        <f t="shared" si="0"/>
        <v>88145179.25</v>
      </c>
      <c r="F10" s="17">
        <f t="shared" si="0"/>
        <v>88732737.780000001</v>
      </c>
      <c r="G10" s="17">
        <f t="shared" si="0"/>
        <v>90385627.439999998</v>
      </c>
      <c r="H10" s="17">
        <f t="shared" si="0"/>
        <v>91060874.890000001</v>
      </c>
      <c r="I10" s="17">
        <f t="shared" si="0"/>
        <v>91659398.660000011</v>
      </c>
      <c r="J10" s="17">
        <f>+J11+J13+J14+J12+J15</f>
        <v>92994864.930000007</v>
      </c>
      <c r="K10" s="17">
        <f>+K11+K13+K14+K12+K15</f>
        <v>95291474.150000006</v>
      </c>
      <c r="L10" s="17">
        <f>+B10+C10+D10+E10+F10+G10+H10+I10+J10+K10</f>
        <v>902686393.78000009</v>
      </c>
      <c r="P10" s="19"/>
    </row>
    <row r="11" spans="1:25" x14ac:dyDescent="0.25">
      <c r="A11" s="10" t="s">
        <v>3</v>
      </c>
      <c r="B11" s="23">
        <v>83219862.640000001</v>
      </c>
      <c r="C11" s="23">
        <v>85331486.200000003</v>
      </c>
      <c r="D11" s="23">
        <v>86340603.379999995</v>
      </c>
      <c r="E11" s="23">
        <v>84965551.689999998</v>
      </c>
      <c r="F11" s="23">
        <v>85546062.400000006</v>
      </c>
      <c r="G11" s="23">
        <v>87209562.609999999</v>
      </c>
      <c r="H11" s="23">
        <v>87914737.25</v>
      </c>
      <c r="I11" s="23">
        <v>88513123.680000007</v>
      </c>
      <c r="J11" s="23">
        <v>88735639.730000004</v>
      </c>
      <c r="K11" s="23">
        <v>90869178.670000002</v>
      </c>
      <c r="L11" s="23">
        <f>SUM(B11:K11)</f>
        <v>868645808.24999988</v>
      </c>
    </row>
    <row r="12" spans="1:25" x14ac:dyDescent="0.25">
      <c r="A12" s="10" t="s">
        <v>4</v>
      </c>
      <c r="B12" s="23">
        <v>2249789.5</v>
      </c>
      <c r="C12" s="23">
        <v>2265363.25</v>
      </c>
      <c r="D12" s="23">
        <v>2269103</v>
      </c>
      <c r="E12" s="23">
        <v>2270465.5</v>
      </c>
      <c r="F12" s="23">
        <v>2272140.5</v>
      </c>
      <c r="G12" s="23">
        <v>2264280.75</v>
      </c>
      <c r="H12" s="23">
        <v>2248331.75</v>
      </c>
      <c r="I12" s="23">
        <v>2259641</v>
      </c>
      <c r="J12" s="23">
        <v>3367653.25</v>
      </c>
      <c r="K12" s="23">
        <v>3414989.25</v>
      </c>
      <c r="L12" s="23">
        <f>SUM(B12:K12)</f>
        <v>24881757.75</v>
      </c>
    </row>
    <row r="13" spans="1:25" x14ac:dyDescent="0.25">
      <c r="A13" s="10" t="s">
        <v>85</v>
      </c>
      <c r="B13" s="21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f t="shared" ref="L13:L14" si="1">SUM(B13:J13)</f>
        <v>0</v>
      </c>
    </row>
    <row r="14" spans="1:25" ht="15.75" customHeight="1" x14ac:dyDescent="0.25">
      <c r="A14" s="10" t="s">
        <v>5</v>
      </c>
      <c r="B14" s="21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f t="shared" si="1"/>
        <v>0</v>
      </c>
    </row>
    <row r="15" spans="1:25" ht="18" customHeight="1" x14ac:dyDescent="0.25">
      <c r="A15" s="10" t="s">
        <v>6</v>
      </c>
      <c r="B15" s="23">
        <v>908077.76</v>
      </c>
      <c r="C15" s="23">
        <v>920214.86</v>
      </c>
      <c r="D15" s="23">
        <v>911736.09</v>
      </c>
      <c r="E15" s="23">
        <v>909162.06</v>
      </c>
      <c r="F15" s="23">
        <v>914534.88</v>
      </c>
      <c r="G15" s="23">
        <v>911784.08</v>
      </c>
      <c r="H15" s="23">
        <v>897805.89</v>
      </c>
      <c r="I15" s="23">
        <v>886633.98</v>
      </c>
      <c r="J15" s="23">
        <v>891571.95</v>
      </c>
      <c r="K15" s="23">
        <v>1007306.23</v>
      </c>
      <c r="L15" s="23">
        <f>SUM(B15:K15)</f>
        <v>9158827.7799999993</v>
      </c>
    </row>
    <row r="16" spans="1:25" ht="21" customHeight="1" x14ac:dyDescent="0.25">
      <c r="A16" s="9" t="s">
        <v>7</v>
      </c>
      <c r="B16" s="24">
        <f t="shared" ref="B16:H16" si="2">+B17+B18+B19+B20+B21+B22+B23+B24+B25</f>
        <v>13455356.91</v>
      </c>
      <c r="C16" s="24">
        <f t="shared" si="2"/>
        <v>13506518.169999998</v>
      </c>
      <c r="D16" s="24">
        <f t="shared" si="2"/>
        <v>19863606.969999999</v>
      </c>
      <c r="E16" s="24">
        <f t="shared" si="2"/>
        <v>24116152.330000002</v>
      </c>
      <c r="F16" s="24">
        <f t="shared" si="2"/>
        <v>20759713.939999998</v>
      </c>
      <c r="G16" s="24">
        <f t="shared" si="2"/>
        <v>26070723.380000003</v>
      </c>
      <c r="H16" s="24">
        <f t="shared" si="2"/>
        <v>28910552.789999999</v>
      </c>
      <c r="I16" s="24">
        <f t="shared" ref="I16:J16" si="3">+I17+I18+I19+I20+I21+I22+I23+I24+I25</f>
        <v>35656605.57</v>
      </c>
      <c r="J16" s="24">
        <f t="shared" si="3"/>
        <v>28658826.809999999</v>
      </c>
      <c r="K16" s="24">
        <f t="shared" ref="K16" si="4">+K17+K18+K19+K20+K21+K22+K23+K24+K25</f>
        <v>43531549.329999998</v>
      </c>
      <c r="L16" s="24">
        <f>+B16+C16+D16+E16+F16+G16+H16+I16+J16+K16</f>
        <v>254529606.19999999</v>
      </c>
    </row>
    <row r="17" spans="1:12" ht="15.75" customHeight="1" x14ac:dyDescent="0.25">
      <c r="A17" s="10" t="s">
        <v>8</v>
      </c>
      <c r="B17" s="23">
        <v>7137215.0099999998</v>
      </c>
      <c r="C17" s="23">
        <v>7965904.6399999997</v>
      </c>
      <c r="D17" s="23">
        <v>10408192.25</v>
      </c>
      <c r="E17" s="23">
        <v>15683384.970000001</v>
      </c>
      <c r="F17" s="23">
        <v>11199665.23</v>
      </c>
      <c r="G17" s="23">
        <v>10716429.76</v>
      </c>
      <c r="H17" s="23">
        <v>11513945.140000001</v>
      </c>
      <c r="I17" s="23">
        <v>10039226.23</v>
      </c>
      <c r="J17" s="23">
        <v>15035706.74</v>
      </c>
      <c r="K17" s="23">
        <v>12370555.5</v>
      </c>
      <c r="L17" s="23">
        <f t="shared" ref="L17:L25" si="5">SUM(B17:K17)</f>
        <v>112070225.47</v>
      </c>
    </row>
    <row r="18" spans="1:12" x14ac:dyDescent="0.25">
      <c r="A18" s="10" t="s">
        <v>9</v>
      </c>
      <c r="B18" s="21">
        <v>0</v>
      </c>
      <c r="C18" s="23">
        <v>0</v>
      </c>
      <c r="D18" s="23">
        <v>543331</v>
      </c>
      <c r="E18" s="23">
        <v>0</v>
      </c>
      <c r="F18" s="23">
        <v>0</v>
      </c>
      <c r="G18" s="23">
        <v>413590</v>
      </c>
      <c r="H18" s="23">
        <v>0</v>
      </c>
      <c r="I18" s="23">
        <v>0</v>
      </c>
      <c r="J18" s="23">
        <v>0</v>
      </c>
      <c r="K18" s="23">
        <v>0</v>
      </c>
      <c r="L18" s="23">
        <f t="shared" si="5"/>
        <v>956921</v>
      </c>
    </row>
    <row r="19" spans="1:12" x14ac:dyDescent="0.25">
      <c r="A19" s="10" t="s">
        <v>10</v>
      </c>
      <c r="B19" s="23">
        <v>4465562.3600000003</v>
      </c>
      <c r="C19" s="23">
        <v>4071564.76</v>
      </c>
      <c r="D19" s="21">
        <v>5017046.18</v>
      </c>
      <c r="E19" s="21">
        <v>4430773.04</v>
      </c>
      <c r="F19" s="21">
        <v>5566449.8200000003</v>
      </c>
      <c r="G19" s="21">
        <v>5022377.13</v>
      </c>
      <c r="H19" s="23">
        <v>4178736.44</v>
      </c>
      <c r="I19" s="23">
        <v>6736220.4500000002</v>
      </c>
      <c r="J19" s="23">
        <v>4674383.0999999996</v>
      </c>
      <c r="K19" s="23">
        <v>10402940.93</v>
      </c>
      <c r="L19" s="23">
        <f t="shared" si="5"/>
        <v>54566054.210000001</v>
      </c>
    </row>
    <row r="20" spans="1:12" ht="18" customHeight="1" x14ac:dyDescent="0.25">
      <c r="A20" s="10" t="s">
        <v>11</v>
      </c>
      <c r="B20" s="21">
        <v>0</v>
      </c>
      <c r="C20" s="23">
        <v>75000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1152916</v>
      </c>
      <c r="J20" s="23">
        <v>0</v>
      </c>
      <c r="K20" s="23">
        <v>613665</v>
      </c>
      <c r="L20" s="23">
        <f t="shared" si="5"/>
        <v>1841581</v>
      </c>
    </row>
    <row r="21" spans="1:12" x14ac:dyDescent="0.25">
      <c r="A21" s="10" t="s">
        <v>12</v>
      </c>
      <c r="B21" s="23">
        <v>433600.33</v>
      </c>
      <c r="C21" s="23">
        <v>433600.33</v>
      </c>
      <c r="D21" s="23">
        <v>426600.33</v>
      </c>
      <c r="E21" s="23">
        <v>334284.26</v>
      </c>
      <c r="F21" s="23">
        <v>433600.33</v>
      </c>
      <c r="G21" s="23">
        <v>581454.32999999996</v>
      </c>
      <c r="H21" s="23">
        <v>480219.77</v>
      </c>
      <c r="I21" s="23">
        <v>464693.33</v>
      </c>
      <c r="J21" s="23">
        <v>598188.38</v>
      </c>
      <c r="K21" s="23">
        <v>1344257.49</v>
      </c>
      <c r="L21" s="23">
        <f t="shared" si="5"/>
        <v>5530498.8799999999</v>
      </c>
    </row>
    <row r="22" spans="1:12" ht="19.5" customHeight="1" x14ac:dyDescent="0.25">
      <c r="A22" s="10" t="s">
        <v>13</v>
      </c>
      <c r="B22" s="21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5315989.1500000004</v>
      </c>
      <c r="K22" s="23">
        <v>14772.71</v>
      </c>
      <c r="L22" s="23">
        <f t="shared" si="5"/>
        <v>5330761.8600000003</v>
      </c>
    </row>
    <row r="23" spans="1:12" ht="42.75" customHeight="1" x14ac:dyDescent="0.25">
      <c r="A23" s="10" t="s">
        <v>14</v>
      </c>
      <c r="B23" s="23">
        <v>1418979.21</v>
      </c>
      <c r="C23" s="23">
        <v>144000</v>
      </c>
      <c r="D23" s="23">
        <v>2870824.07</v>
      </c>
      <c r="E23" s="23">
        <v>3288133.56</v>
      </c>
      <c r="F23" s="23">
        <v>3294380.56</v>
      </c>
      <c r="G23" s="23">
        <v>9040822.1600000001</v>
      </c>
      <c r="H23" s="23">
        <v>12599775.52</v>
      </c>
      <c r="I23" s="23">
        <v>16679296.16</v>
      </c>
      <c r="J23" s="23">
        <v>2919509.44</v>
      </c>
      <c r="K23" s="23">
        <v>4117327.7</v>
      </c>
      <c r="L23" s="23">
        <f t="shared" si="5"/>
        <v>56373048.380000003</v>
      </c>
    </row>
    <row r="24" spans="1:12" x14ac:dyDescent="0.25">
      <c r="A24" s="10" t="s">
        <v>15</v>
      </c>
      <c r="B24" s="23">
        <v>0</v>
      </c>
      <c r="C24" s="23">
        <v>0</v>
      </c>
      <c r="D24" s="23">
        <v>0</v>
      </c>
      <c r="E24" s="23">
        <v>379576.5</v>
      </c>
      <c r="F24" s="23">
        <v>84370</v>
      </c>
      <c r="G24" s="23">
        <v>296050</v>
      </c>
      <c r="H24" s="23">
        <v>84370</v>
      </c>
      <c r="I24" s="23">
        <v>571592</v>
      </c>
      <c r="J24" s="23">
        <v>115050</v>
      </c>
      <c r="K24" s="23">
        <v>14668030</v>
      </c>
      <c r="L24" s="23">
        <f t="shared" si="5"/>
        <v>16199038.5</v>
      </c>
    </row>
    <row r="25" spans="1:12" ht="20.25" customHeight="1" x14ac:dyDescent="0.25">
      <c r="A25" s="10" t="s">
        <v>40</v>
      </c>
      <c r="B25" s="21">
        <v>0</v>
      </c>
      <c r="C25" s="23">
        <v>816448.44</v>
      </c>
      <c r="D25" s="23">
        <v>597613.14</v>
      </c>
      <c r="E25" s="23">
        <v>0</v>
      </c>
      <c r="F25" s="23">
        <v>181248</v>
      </c>
      <c r="G25" s="23">
        <v>0</v>
      </c>
      <c r="H25" s="23">
        <v>53505.919999999998</v>
      </c>
      <c r="I25" s="23">
        <v>12661.4</v>
      </c>
      <c r="J25" s="23">
        <v>0</v>
      </c>
      <c r="K25" s="23">
        <v>0</v>
      </c>
      <c r="L25" s="23">
        <f t="shared" si="5"/>
        <v>1661476.9</v>
      </c>
    </row>
    <row r="26" spans="1:12" ht="15.75" customHeight="1" x14ac:dyDescent="0.25">
      <c r="A26" s="9" t="s">
        <v>16</v>
      </c>
      <c r="B26" s="17">
        <f t="shared" ref="B26:G26" si="6">+B27+B28+B29+B30+B31+B32+B33+B34+B35</f>
        <v>4231969.72</v>
      </c>
      <c r="C26" s="17">
        <f t="shared" si="6"/>
        <v>45105726.909999996</v>
      </c>
      <c r="D26" s="17">
        <f t="shared" si="6"/>
        <v>32613401.039999999</v>
      </c>
      <c r="E26" s="17">
        <f t="shared" si="6"/>
        <v>39568193.369999997</v>
      </c>
      <c r="F26" s="17">
        <f t="shared" si="6"/>
        <v>40976702.270000003</v>
      </c>
      <c r="G26" s="17">
        <f t="shared" si="6"/>
        <v>50710488.93</v>
      </c>
      <c r="H26" s="17">
        <f t="shared" ref="H26:I26" si="7">+H27+H28+H29+H30+H31+H32+H33+H34+H35</f>
        <v>42785448.359999999</v>
      </c>
      <c r="I26" s="17">
        <f t="shared" si="7"/>
        <v>32420161.890000001</v>
      </c>
      <c r="J26" s="17">
        <f t="shared" ref="J26" si="8">+J27+J28+J29+J30+J31+J32+J33+J34+J35</f>
        <v>47608175.829999998</v>
      </c>
      <c r="K26" s="17">
        <f t="shared" ref="K26" si="9">+K27+K28+K29+K30+K31+K32+K33+K34+K35</f>
        <v>33778331.120000005</v>
      </c>
      <c r="L26" s="24">
        <f>+B26+C26+D26+E26+F26+G26+H26+I26+J26+K26</f>
        <v>369798599.44</v>
      </c>
    </row>
    <row r="27" spans="1:12" ht="23.25" customHeight="1" x14ac:dyDescent="0.25">
      <c r="A27" s="10" t="s">
        <v>17</v>
      </c>
      <c r="B27" s="23">
        <v>279378.14</v>
      </c>
      <c r="C27" s="23">
        <v>21928392.690000001</v>
      </c>
      <c r="D27" s="23">
        <v>11267661.060000001</v>
      </c>
      <c r="E27" s="23">
        <v>11825867.82</v>
      </c>
      <c r="F27" s="23">
        <v>11890105.970000001</v>
      </c>
      <c r="G27" s="23">
        <v>16046095.93</v>
      </c>
      <c r="H27" s="23">
        <v>12705343.24</v>
      </c>
      <c r="I27" s="23">
        <v>14534354.869999999</v>
      </c>
      <c r="J27" s="23">
        <v>13150794.58</v>
      </c>
      <c r="K27" s="23">
        <v>12570320.130000001</v>
      </c>
      <c r="L27" s="23">
        <f t="shared" ref="L27:L35" si="10">SUM(B27:K27)</f>
        <v>126198314.42999999</v>
      </c>
    </row>
    <row r="28" spans="1:12" ht="18" customHeight="1" x14ac:dyDescent="0.25">
      <c r="A28" s="10" t="s">
        <v>18</v>
      </c>
      <c r="B28" s="21">
        <v>0</v>
      </c>
      <c r="C28" s="23">
        <v>380432</v>
      </c>
      <c r="D28" s="23">
        <v>36509.199999999997</v>
      </c>
      <c r="E28" s="23">
        <v>84411.48</v>
      </c>
      <c r="F28" s="23">
        <v>320592</v>
      </c>
      <c r="G28" s="23">
        <v>5858255.2800000003</v>
      </c>
      <c r="H28" s="23">
        <v>2597154.04</v>
      </c>
      <c r="I28" s="23">
        <v>488578.76</v>
      </c>
      <c r="J28" s="23">
        <v>102553.8</v>
      </c>
      <c r="K28" s="23">
        <v>798491.25</v>
      </c>
      <c r="L28" s="23">
        <f t="shared" si="10"/>
        <v>10666977.810000001</v>
      </c>
    </row>
    <row r="29" spans="1:12" x14ac:dyDescent="0.25">
      <c r="A29" s="10" t="s">
        <v>19</v>
      </c>
      <c r="B29" s="21">
        <v>0</v>
      </c>
      <c r="C29" s="23">
        <v>115640</v>
      </c>
      <c r="D29" s="23">
        <v>828019.1</v>
      </c>
      <c r="E29" s="23">
        <v>2368779.52</v>
      </c>
      <c r="F29" s="23">
        <v>3433092.89</v>
      </c>
      <c r="G29" s="23">
        <v>452221.2</v>
      </c>
      <c r="H29" s="23">
        <v>47283.78</v>
      </c>
      <c r="I29" s="23">
        <v>390953.74</v>
      </c>
      <c r="J29" s="23">
        <v>3833879</v>
      </c>
      <c r="K29" s="23">
        <v>1299541.08</v>
      </c>
      <c r="L29" s="23">
        <f t="shared" si="10"/>
        <v>12769410.310000001</v>
      </c>
    </row>
    <row r="30" spans="1:12" ht="21" customHeight="1" x14ac:dyDescent="0.25">
      <c r="A30" s="10" t="s">
        <v>20</v>
      </c>
      <c r="B30" s="21">
        <v>0</v>
      </c>
      <c r="C30" s="23">
        <v>0</v>
      </c>
      <c r="D30" s="23">
        <v>17325.04</v>
      </c>
      <c r="E30" s="23">
        <v>4383393.8499999996</v>
      </c>
      <c r="F30" s="23">
        <v>0</v>
      </c>
      <c r="G30" s="23">
        <v>1726056.56</v>
      </c>
      <c r="H30" s="23">
        <v>169050</v>
      </c>
      <c r="I30" s="23">
        <v>0</v>
      </c>
      <c r="J30" s="23">
        <v>2284443.4</v>
      </c>
      <c r="K30" s="23">
        <v>0</v>
      </c>
      <c r="L30" s="23">
        <f t="shared" si="10"/>
        <v>8580268.8499999996</v>
      </c>
    </row>
    <row r="31" spans="1:12" x14ac:dyDescent="0.25">
      <c r="A31" s="10" t="s">
        <v>21</v>
      </c>
      <c r="B31" s="21">
        <v>0</v>
      </c>
      <c r="C31" s="23">
        <v>77282.83</v>
      </c>
      <c r="D31" s="23">
        <v>362666.19</v>
      </c>
      <c r="E31" s="23">
        <v>304092.53999999998</v>
      </c>
      <c r="F31" s="23">
        <v>648525.89</v>
      </c>
      <c r="G31" s="23">
        <v>318171.51</v>
      </c>
      <c r="H31" s="23">
        <v>926422.2</v>
      </c>
      <c r="I31" s="23">
        <v>282674.95</v>
      </c>
      <c r="J31" s="23">
        <v>75233.8</v>
      </c>
      <c r="K31" s="23">
        <v>523910.32</v>
      </c>
      <c r="L31" s="23">
        <f t="shared" si="10"/>
        <v>3518980.23</v>
      </c>
    </row>
    <row r="32" spans="1:12" x14ac:dyDescent="0.25">
      <c r="A32" s="10" t="s">
        <v>22</v>
      </c>
      <c r="B32" s="21">
        <v>0</v>
      </c>
      <c r="C32" s="23">
        <v>137920.51999999999</v>
      </c>
      <c r="D32" s="18">
        <v>347481.51</v>
      </c>
      <c r="E32" s="18">
        <v>655251.91</v>
      </c>
      <c r="F32" s="18">
        <v>200083.99</v>
      </c>
      <c r="G32" s="18">
        <v>1204521.26</v>
      </c>
      <c r="H32" s="23">
        <v>120001.41</v>
      </c>
      <c r="I32" s="23">
        <v>115518.21</v>
      </c>
      <c r="J32" s="23">
        <v>201029.87</v>
      </c>
      <c r="K32" s="23">
        <v>192791.19</v>
      </c>
      <c r="L32" s="23">
        <f t="shared" si="10"/>
        <v>3174599.87</v>
      </c>
    </row>
    <row r="33" spans="1:12" x14ac:dyDescent="0.25">
      <c r="A33" s="10" t="s">
        <v>23</v>
      </c>
      <c r="B33" s="23">
        <v>3952591.58</v>
      </c>
      <c r="C33" s="23">
        <v>21865139.260000002</v>
      </c>
      <c r="D33" s="23">
        <v>16710708.57</v>
      </c>
      <c r="E33" s="23">
        <v>17386958.850000001</v>
      </c>
      <c r="F33" s="23">
        <v>17929815.329999998</v>
      </c>
      <c r="G33" s="23">
        <v>16895929.969999999</v>
      </c>
      <c r="H33" s="23">
        <v>16907033.52</v>
      </c>
      <c r="I33" s="23">
        <v>14477969.880000001</v>
      </c>
      <c r="J33" s="23">
        <v>16989714.050000001</v>
      </c>
      <c r="K33" s="23">
        <v>13386434.67</v>
      </c>
      <c r="L33" s="23">
        <f t="shared" si="10"/>
        <v>156502295.67999998</v>
      </c>
    </row>
    <row r="34" spans="1:12" x14ac:dyDescent="0.25">
      <c r="A34" s="10" t="s">
        <v>41</v>
      </c>
      <c r="B34" s="21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f t="shared" si="10"/>
        <v>0</v>
      </c>
    </row>
    <row r="35" spans="1:12" ht="21" customHeight="1" x14ac:dyDescent="0.25">
      <c r="A35" s="10" t="s">
        <v>24</v>
      </c>
      <c r="B35" s="21">
        <v>0</v>
      </c>
      <c r="C35" s="23">
        <v>600919.61</v>
      </c>
      <c r="D35" s="23">
        <v>3043030.37</v>
      </c>
      <c r="E35" s="23">
        <v>2559437.4</v>
      </c>
      <c r="F35" s="23">
        <v>6554486.2000000002</v>
      </c>
      <c r="G35" s="23">
        <v>8209237.2199999997</v>
      </c>
      <c r="H35" s="23">
        <v>9313160.1699999999</v>
      </c>
      <c r="I35" s="23">
        <v>2130111.48</v>
      </c>
      <c r="J35" s="23">
        <v>10970527.33</v>
      </c>
      <c r="K35" s="23">
        <v>5006842.4800000004</v>
      </c>
      <c r="L35" s="23">
        <f t="shared" si="10"/>
        <v>48387752.260000005</v>
      </c>
    </row>
    <row r="36" spans="1:12" ht="24" customHeight="1" x14ac:dyDescent="0.25">
      <c r="A36" s="9" t="s">
        <v>25</v>
      </c>
      <c r="B36" s="24">
        <f t="shared" ref="B36:K36" si="11">+B37+B38+B39+B40+B41+B42+B43+B44+B4</f>
        <v>497259968.81</v>
      </c>
      <c r="C36" s="24">
        <f t="shared" si="11"/>
        <v>495577975.92000002</v>
      </c>
      <c r="D36" s="24">
        <f t="shared" si="11"/>
        <v>507947478.25999999</v>
      </c>
      <c r="E36" s="24">
        <f t="shared" si="11"/>
        <v>558426732.46000004</v>
      </c>
      <c r="F36" s="24">
        <f t="shared" si="11"/>
        <v>531583546.42000002</v>
      </c>
      <c r="G36" s="24">
        <f t="shared" si="11"/>
        <v>535228307.85000002</v>
      </c>
      <c r="H36" s="24">
        <f t="shared" si="11"/>
        <v>543372614.95000005</v>
      </c>
      <c r="I36" s="24">
        <f t="shared" si="11"/>
        <v>536509501.89999998</v>
      </c>
      <c r="J36" s="24">
        <f t="shared" si="11"/>
        <v>538641022.46000004</v>
      </c>
      <c r="K36" s="24">
        <f t="shared" si="11"/>
        <v>598812424.13</v>
      </c>
      <c r="L36" s="24">
        <f>+B36+C36+D36+E36+F36+G36+H36+I36+J36+K36</f>
        <v>5343359573.1600008</v>
      </c>
    </row>
    <row r="37" spans="1:12" x14ac:dyDescent="0.25">
      <c r="A37" s="10" t="s">
        <v>26</v>
      </c>
      <c r="B37" s="23">
        <v>489759968.81</v>
      </c>
      <c r="C37" s="23">
        <v>493753316.29000002</v>
      </c>
      <c r="D37" s="23">
        <v>506573149.77999997</v>
      </c>
      <c r="E37" s="23">
        <v>549936016.46000004</v>
      </c>
      <c r="F37" s="23">
        <v>530923734.42000002</v>
      </c>
      <c r="G37" s="23">
        <v>534568495.85000002</v>
      </c>
      <c r="H37" s="23">
        <v>534693276.05000001</v>
      </c>
      <c r="I37" s="23">
        <v>535849689.89999998</v>
      </c>
      <c r="J37" s="23">
        <v>537981210.46000004</v>
      </c>
      <c r="K37" s="23">
        <v>590242033.76999998</v>
      </c>
      <c r="L37" s="23">
        <f>SUM(B37:K37)</f>
        <v>5304280891.7900009</v>
      </c>
    </row>
    <row r="38" spans="1:12" x14ac:dyDescent="0.25">
      <c r="A38" s="10" t="s">
        <v>42</v>
      </c>
      <c r="B38" s="21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f t="shared" ref="L38:L42" si="12">SUM(B38:J38)</f>
        <v>0</v>
      </c>
    </row>
    <row r="39" spans="1:12" x14ac:dyDescent="0.25">
      <c r="A39" s="10" t="s">
        <v>43</v>
      </c>
      <c r="B39" s="21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f t="shared" si="12"/>
        <v>0</v>
      </c>
    </row>
    <row r="40" spans="1:12" x14ac:dyDescent="0.25">
      <c r="A40" s="10" t="s">
        <v>44</v>
      </c>
      <c r="B40" s="21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f t="shared" si="12"/>
        <v>0</v>
      </c>
    </row>
    <row r="41" spans="1:12" x14ac:dyDescent="0.25">
      <c r="A41" s="10" t="s">
        <v>45</v>
      </c>
      <c r="B41" s="21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f t="shared" si="12"/>
        <v>0</v>
      </c>
    </row>
    <row r="42" spans="1:12" ht="19.5" customHeight="1" x14ac:dyDescent="0.25">
      <c r="A42" s="10" t="s">
        <v>86</v>
      </c>
      <c r="B42" s="21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f t="shared" si="12"/>
        <v>0</v>
      </c>
    </row>
    <row r="43" spans="1:12" x14ac:dyDescent="0.25">
      <c r="A43" s="10" t="s">
        <v>27</v>
      </c>
      <c r="B43" s="21">
        <v>0</v>
      </c>
      <c r="C43" s="23">
        <v>505033.63</v>
      </c>
      <c r="D43" s="23">
        <v>714515.48</v>
      </c>
      <c r="E43" s="23">
        <v>330903</v>
      </c>
      <c r="F43" s="23">
        <v>0</v>
      </c>
      <c r="G43" s="23">
        <v>0</v>
      </c>
      <c r="H43" s="23">
        <v>519526.9</v>
      </c>
      <c r="I43" s="23">
        <v>0</v>
      </c>
      <c r="J43" s="23">
        <v>0</v>
      </c>
      <c r="K43" s="23">
        <v>410578.36</v>
      </c>
      <c r="L43" s="23">
        <f>SUM(B43:K43)</f>
        <v>2480557.3699999996</v>
      </c>
    </row>
    <row r="44" spans="1:12" x14ac:dyDescent="0.25">
      <c r="A44" s="10" t="s">
        <v>46</v>
      </c>
      <c r="B44" s="21">
        <v>7500000</v>
      </c>
      <c r="C44" s="23">
        <v>1319626</v>
      </c>
      <c r="D44" s="23">
        <v>659813</v>
      </c>
      <c r="E44" s="23">
        <v>8159813</v>
      </c>
      <c r="F44" s="23">
        <v>659812</v>
      </c>
      <c r="G44" s="23">
        <v>659812</v>
      </c>
      <c r="H44" s="23">
        <v>8159812</v>
      </c>
      <c r="I44" s="23">
        <v>659812</v>
      </c>
      <c r="J44" s="23">
        <v>659812</v>
      </c>
      <c r="K44" s="23">
        <v>8159812</v>
      </c>
      <c r="L44" s="23">
        <f>SUM(B44:K44)</f>
        <v>36598124</v>
      </c>
    </row>
    <row r="45" spans="1:12" x14ac:dyDescent="0.25">
      <c r="A45" s="9" t="s">
        <v>47</v>
      </c>
      <c r="B45" s="4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f>+C45+B45+D45+E45+F45+G45+H45+I45+J45</f>
        <v>0</v>
      </c>
    </row>
    <row r="46" spans="1:12" x14ac:dyDescent="0.25">
      <c r="A46" s="10" t="s">
        <v>48</v>
      </c>
      <c r="B46" s="21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f>SUM(B46:J46)</f>
        <v>0</v>
      </c>
    </row>
    <row r="47" spans="1:12" x14ac:dyDescent="0.25">
      <c r="A47" s="10" t="s">
        <v>49</v>
      </c>
      <c r="B47" s="21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f t="shared" ref="L47:L52" si="13">SUM(B47:J47)</f>
        <v>0</v>
      </c>
    </row>
    <row r="48" spans="1:12" x14ac:dyDescent="0.25">
      <c r="A48" s="10" t="s">
        <v>50</v>
      </c>
      <c r="B48" s="21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f t="shared" si="13"/>
        <v>0</v>
      </c>
    </row>
    <row r="49" spans="1:12" x14ac:dyDescent="0.25">
      <c r="A49" s="10" t="s">
        <v>51</v>
      </c>
      <c r="B49" s="21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f t="shared" si="13"/>
        <v>0</v>
      </c>
    </row>
    <row r="50" spans="1:12" x14ac:dyDescent="0.25">
      <c r="A50" s="10" t="s">
        <v>52</v>
      </c>
      <c r="B50" s="21"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f t="shared" si="13"/>
        <v>0</v>
      </c>
    </row>
    <row r="51" spans="1:12" x14ac:dyDescent="0.25">
      <c r="A51" s="10" t="s">
        <v>53</v>
      </c>
      <c r="B51" s="21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f t="shared" si="13"/>
        <v>0</v>
      </c>
    </row>
    <row r="52" spans="1:12" x14ac:dyDescent="0.25">
      <c r="A52" s="10" t="s">
        <v>54</v>
      </c>
      <c r="B52" s="21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f t="shared" si="13"/>
        <v>0</v>
      </c>
    </row>
    <row r="53" spans="1:12" ht="19.5" customHeight="1" x14ac:dyDescent="0.25">
      <c r="A53" s="9" t="s">
        <v>28</v>
      </c>
      <c r="B53" s="4">
        <v>0</v>
      </c>
      <c r="C53" s="4">
        <f t="shared" ref="C53:K53" si="14">+C54+C55+C56+C57+C58+C59+C60+C61+C62+C63+C64</f>
        <v>3983327.3200000003</v>
      </c>
      <c r="D53" s="4">
        <f t="shared" si="14"/>
        <v>4379540.59</v>
      </c>
      <c r="E53" s="4">
        <f t="shared" si="14"/>
        <v>3839174.13</v>
      </c>
      <c r="F53" s="4">
        <f t="shared" si="14"/>
        <v>12447915.899999999</v>
      </c>
      <c r="G53" s="4">
        <f t="shared" si="14"/>
        <v>29819981.57</v>
      </c>
      <c r="H53" s="4">
        <f t="shared" si="14"/>
        <v>12875985.41</v>
      </c>
      <c r="I53" s="4">
        <f t="shared" si="14"/>
        <v>18116747.349999998</v>
      </c>
      <c r="J53" s="4">
        <f t="shared" si="14"/>
        <v>5409592.9500000002</v>
      </c>
      <c r="K53" s="4">
        <f t="shared" si="14"/>
        <v>95199206.650000006</v>
      </c>
      <c r="L53" s="4">
        <f>+C53+B53+D53+E53+F53+G53+H53+I53+J53+K53</f>
        <v>186071471.87</v>
      </c>
    </row>
    <row r="54" spans="1:12" ht="19.5" customHeight="1" x14ac:dyDescent="0.25">
      <c r="A54" s="10" t="s">
        <v>29</v>
      </c>
      <c r="B54" s="21">
        <v>0</v>
      </c>
      <c r="C54" s="23">
        <v>712889.76</v>
      </c>
      <c r="D54" s="23">
        <v>3215322.67</v>
      </c>
      <c r="E54" s="23">
        <v>2955802.53</v>
      </c>
      <c r="F54" s="23">
        <v>6780979.3399999999</v>
      </c>
      <c r="G54" s="23">
        <v>5342421.58</v>
      </c>
      <c r="H54" s="23">
        <v>6276818.8799999999</v>
      </c>
      <c r="I54" s="23">
        <v>1556313.8</v>
      </c>
      <c r="J54" s="23">
        <v>1395349.09</v>
      </c>
      <c r="K54" s="23">
        <v>2529007.64</v>
      </c>
      <c r="L54" s="23">
        <f t="shared" ref="L54:L59" si="15">SUM(B54:K54)</f>
        <v>30764905.289999999</v>
      </c>
    </row>
    <row r="55" spans="1:12" x14ac:dyDescent="0.25">
      <c r="A55" s="10" t="s">
        <v>30</v>
      </c>
      <c r="B55" s="21">
        <v>0</v>
      </c>
      <c r="C55" s="23">
        <v>300059.84000000003</v>
      </c>
      <c r="D55" s="23">
        <v>71145.740000000005</v>
      </c>
      <c r="E55" s="23">
        <v>144958.28</v>
      </c>
      <c r="F55" s="23">
        <v>717465.48</v>
      </c>
      <c r="G55" s="23">
        <v>1460981.6</v>
      </c>
      <c r="H55" s="23">
        <v>1154158</v>
      </c>
      <c r="I55" s="23">
        <v>97692.2</v>
      </c>
      <c r="J55" s="23">
        <v>122436.8</v>
      </c>
      <c r="K55" s="23">
        <v>108485.66</v>
      </c>
      <c r="L55" s="23">
        <f t="shared" si="15"/>
        <v>4177383.6</v>
      </c>
    </row>
    <row r="56" spans="1:12" x14ac:dyDescent="0.25">
      <c r="A56" s="10" t="s">
        <v>31</v>
      </c>
      <c r="B56" s="21">
        <v>0</v>
      </c>
      <c r="C56" s="23">
        <v>0</v>
      </c>
      <c r="D56" s="23">
        <v>270810</v>
      </c>
      <c r="E56" s="23">
        <v>0</v>
      </c>
      <c r="F56" s="23">
        <v>89982.080000000002</v>
      </c>
      <c r="G56" s="23">
        <v>4861407.25</v>
      </c>
      <c r="H56" s="23">
        <v>642964.57999999996</v>
      </c>
      <c r="I56" s="23">
        <v>595622.69999999995</v>
      </c>
      <c r="J56" s="23">
        <v>381140</v>
      </c>
      <c r="K56" s="23">
        <v>49560</v>
      </c>
      <c r="L56" s="23">
        <f t="shared" si="15"/>
        <v>6891486.6100000003</v>
      </c>
    </row>
    <row r="57" spans="1:12" x14ac:dyDescent="0.25">
      <c r="A57" s="10" t="s">
        <v>32</v>
      </c>
      <c r="B57" s="21">
        <v>0</v>
      </c>
      <c r="C57" s="23">
        <v>0</v>
      </c>
      <c r="D57" s="23">
        <v>554600</v>
      </c>
      <c r="E57" s="23">
        <v>461302.12</v>
      </c>
      <c r="F57" s="23">
        <v>0</v>
      </c>
      <c r="G57" s="23">
        <v>14203500</v>
      </c>
      <c r="H57" s="23">
        <v>0</v>
      </c>
      <c r="I57" s="23">
        <v>2639152</v>
      </c>
      <c r="J57" s="23">
        <v>0</v>
      </c>
      <c r="K57" s="23">
        <v>0</v>
      </c>
      <c r="L57" s="23">
        <f t="shared" si="15"/>
        <v>17858554.119999997</v>
      </c>
    </row>
    <row r="58" spans="1:12" ht="32.25" customHeight="1" x14ac:dyDescent="0.25">
      <c r="A58" s="10" t="s">
        <v>33</v>
      </c>
      <c r="B58" s="21">
        <v>0</v>
      </c>
      <c r="C58" s="23">
        <v>2970377.72</v>
      </c>
      <c r="D58" s="23">
        <v>189929.68</v>
      </c>
      <c r="E58" s="23">
        <v>0</v>
      </c>
      <c r="F58" s="23">
        <v>3337335</v>
      </c>
      <c r="G58" s="23">
        <v>910929.14</v>
      </c>
      <c r="H58" s="23">
        <v>1549970.95</v>
      </c>
      <c r="I58" s="23">
        <v>6042318.9299999997</v>
      </c>
      <c r="J58" s="23">
        <v>1994531.86</v>
      </c>
      <c r="K58" s="23">
        <v>12398537.51</v>
      </c>
      <c r="L58" s="23">
        <f t="shared" si="15"/>
        <v>29393930.789999999</v>
      </c>
    </row>
    <row r="59" spans="1:12" ht="21" customHeight="1" x14ac:dyDescent="0.25">
      <c r="A59" s="10" t="s">
        <v>55</v>
      </c>
      <c r="B59" s="21">
        <v>0</v>
      </c>
      <c r="C59" s="23">
        <v>0</v>
      </c>
      <c r="D59" s="23">
        <v>11463.7</v>
      </c>
      <c r="E59" s="23">
        <v>0</v>
      </c>
      <c r="F59" s="23">
        <v>183065.2</v>
      </c>
      <c r="G59" s="23">
        <v>39648</v>
      </c>
      <c r="H59" s="23">
        <v>83190</v>
      </c>
      <c r="I59" s="23">
        <v>0</v>
      </c>
      <c r="J59" s="23">
        <v>1358204</v>
      </c>
      <c r="K59" s="23">
        <v>115726.14</v>
      </c>
      <c r="L59" s="23">
        <f t="shared" si="15"/>
        <v>1791297.0399999998</v>
      </c>
    </row>
    <row r="60" spans="1:12" ht="16.5" customHeight="1" x14ac:dyDescent="0.25">
      <c r="A60" s="10" t="s">
        <v>56</v>
      </c>
      <c r="B60" s="21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f t="shared" ref="L60:L64" si="16">SUM(B60:J60)</f>
        <v>0</v>
      </c>
    </row>
    <row r="61" spans="1:12" ht="17.25" customHeight="1" x14ac:dyDescent="0.25">
      <c r="A61" s="10" t="s">
        <v>34</v>
      </c>
      <c r="B61" s="21">
        <v>0</v>
      </c>
      <c r="C61" s="23">
        <v>0</v>
      </c>
      <c r="D61" s="23">
        <v>0</v>
      </c>
      <c r="E61" s="23">
        <v>0</v>
      </c>
      <c r="F61" s="23">
        <v>1055602.02</v>
      </c>
      <c r="G61" s="23">
        <v>3001094</v>
      </c>
      <c r="H61" s="23">
        <v>3090000</v>
      </c>
      <c r="I61" s="23">
        <v>6427106</v>
      </c>
      <c r="J61" s="23">
        <v>0</v>
      </c>
      <c r="K61" s="23">
        <v>0</v>
      </c>
      <c r="L61" s="23">
        <f>SUM(B61:K61)</f>
        <v>13573802.02</v>
      </c>
    </row>
    <row r="62" spans="1:12" ht="17.25" customHeight="1" x14ac:dyDescent="0.25">
      <c r="A62" s="10" t="s">
        <v>87</v>
      </c>
      <c r="B62" s="21">
        <v>0</v>
      </c>
      <c r="C62" s="23">
        <v>0</v>
      </c>
      <c r="D62" s="23">
        <v>66268.800000000003</v>
      </c>
      <c r="E62" s="23">
        <v>277111.2</v>
      </c>
      <c r="F62" s="23">
        <v>283486.78000000003</v>
      </c>
      <c r="G62" s="23">
        <v>0</v>
      </c>
      <c r="H62" s="23">
        <v>78883</v>
      </c>
      <c r="I62" s="23">
        <v>758541.72</v>
      </c>
      <c r="J62" s="23">
        <v>157931.20000000001</v>
      </c>
      <c r="K62" s="23">
        <v>79997889.700000003</v>
      </c>
      <c r="L62" s="23">
        <f>SUM(B62:K62)</f>
        <v>81620112.400000006</v>
      </c>
    </row>
    <row r="63" spans="1:12" x14ac:dyDescent="0.25">
      <c r="A63" s="10" t="s">
        <v>88</v>
      </c>
      <c r="B63" s="21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f t="shared" si="16"/>
        <v>0</v>
      </c>
    </row>
    <row r="64" spans="1:12" ht="16.5" customHeight="1" x14ac:dyDescent="0.25">
      <c r="A64" s="10" t="s">
        <v>89</v>
      </c>
      <c r="B64" s="21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f t="shared" si="16"/>
        <v>0</v>
      </c>
    </row>
    <row r="65" spans="1:14" ht="17.25" customHeight="1" x14ac:dyDescent="0.25">
      <c r="A65" s="9" t="s">
        <v>58</v>
      </c>
      <c r="B65" s="4">
        <v>0</v>
      </c>
      <c r="C65" s="4">
        <v>0</v>
      </c>
      <c r="D65" s="4">
        <f>+D66+D67+D69</f>
        <v>0</v>
      </c>
      <c r="E65" s="4">
        <f>+E66+E67+E69</f>
        <v>341132148.58999997</v>
      </c>
      <c r="F65" s="4">
        <f>+F66+F67+F69</f>
        <v>12672214.529999999</v>
      </c>
      <c r="G65" s="4">
        <f>+G66+G67+G69</f>
        <v>22110387.68</v>
      </c>
      <c r="H65" s="4">
        <f>+H66+H67+H69+H68</f>
        <v>0</v>
      </c>
      <c r="I65" s="4">
        <f>+I66+I67+I69+I68</f>
        <v>7407352.5599999996</v>
      </c>
      <c r="J65" s="4">
        <f>+J66+J67+J69+J68</f>
        <v>38153058.710000001</v>
      </c>
      <c r="K65" s="4">
        <f>+K66+K67+K69+K68</f>
        <v>6008890.4000000004</v>
      </c>
      <c r="L65" s="4">
        <f>+B65+C65+D65+E65+F65+G65+H65+I65+J65+K65</f>
        <v>427484052.46999991</v>
      </c>
    </row>
    <row r="66" spans="1:14" ht="18.75" customHeight="1" x14ac:dyDescent="0.25">
      <c r="A66" s="10" t="s">
        <v>59</v>
      </c>
      <c r="B66" s="21">
        <v>0</v>
      </c>
      <c r="C66" s="23">
        <v>0</v>
      </c>
      <c r="D66" s="23">
        <v>0</v>
      </c>
      <c r="E66" s="23">
        <v>341132148.58999997</v>
      </c>
      <c r="F66" s="23">
        <v>12672214.529999999</v>
      </c>
      <c r="G66" s="23">
        <v>22110387.68</v>
      </c>
      <c r="H66" s="23">
        <v>0</v>
      </c>
      <c r="I66" s="23">
        <v>7407352.5599999996</v>
      </c>
      <c r="J66" s="23">
        <v>38153058.710000001</v>
      </c>
      <c r="K66" s="23">
        <v>6008890.4000000004</v>
      </c>
      <c r="L66" s="21">
        <f>SUM(B66:K66)</f>
        <v>427484052.46999991</v>
      </c>
    </row>
    <row r="67" spans="1:14" ht="18" customHeight="1" x14ac:dyDescent="0.25">
      <c r="A67" s="10" t="s">
        <v>60</v>
      </c>
      <c r="B67" s="21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1">
        <f t="shared" ref="L67:L69" si="17">SUM(B67:J67)</f>
        <v>0</v>
      </c>
    </row>
    <row r="68" spans="1:14" x14ac:dyDescent="0.25">
      <c r="A68" s="10" t="s">
        <v>61</v>
      </c>
      <c r="B68" s="21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1">
        <f t="shared" si="17"/>
        <v>0</v>
      </c>
    </row>
    <row r="69" spans="1:14" ht="30" x14ac:dyDescent="0.25">
      <c r="A69" s="10" t="s">
        <v>62</v>
      </c>
      <c r="B69" s="21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1">
        <f t="shared" si="17"/>
        <v>0</v>
      </c>
    </row>
    <row r="70" spans="1:14" ht="31.5" customHeight="1" x14ac:dyDescent="0.25">
      <c r="A70" s="9" t="s">
        <v>63</v>
      </c>
      <c r="B70" s="4">
        <v>0</v>
      </c>
      <c r="C70" s="4">
        <v>0</v>
      </c>
      <c r="D70" s="4">
        <f t="shared" ref="D70:I70" si="18">+D71+D72+D73+D74+D75</f>
        <v>0</v>
      </c>
      <c r="E70" s="4">
        <f t="shared" si="18"/>
        <v>0</v>
      </c>
      <c r="F70" s="4">
        <f t="shared" si="18"/>
        <v>0</v>
      </c>
      <c r="G70" s="4">
        <f t="shared" si="18"/>
        <v>0</v>
      </c>
      <c r="H70" s="4">
        <f t="shared" si="18"/>
        <v>0</v>
      </c>
      <c r="I70" s="4">
        <f t="shared" si="18"/>
        <v>0</v>
      </c>
      <c r="J70" s="4">
        <f t="shared" ref="J70" si="19">+J71+J72+J73+J74+J75</f>
        <v>0</v>
      </c>
      <c r="K70" s="4">
        <f t="shared" ref="K70" si="20">+K71+K72+K73+K74+K75</f>
        <v>0</v>
      </c>
      <c r="L70" s="4">
        <f>+B70+C70+D70+E70+F736+F70+G70+H736+H70+I70+J70</f>
        <v>0</v>
      </c>
    </row>
    <row r="71" spans="1:14" ht="20.25" customHeight="1" x14ac:dyDescent="0.25">
      <c r="A71" s="10" t="s">
        <v>64</v>
      </c>
      <c r="B71" s="21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1">
        <f>SUM(B71:J71)</f>
        <v>0</v>
      </c>
      <c r="M71" s="4"/>
      <c r="N71" s="21"/>
    </row>
    <row r="72" spans="1:14" x14ac:dyDescent="0.25">
      <c r="A72" s="10" t="s">
        <v>65</v>
      </c>
      <c r="B72" s="21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1">
        <f t="shared" ref="L72:L75" si="21">SUM(B72:J72)</f>
        <v>0</v>
      </c>
    </row>
    <row r="73" spans="1:14" x14ac:dyDescent="0.25">
      <c r="A73" s="10" t="s">
        <v>90</v>
      </c>
      <c r="B73" s="21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1">
        <f t="shared" si="21"/>
        <v>0</v>
      </c>
    </row>
    <row r="74" spans="1:14" ht="18" customHeight="1" x14ac:dyDescent="0.25">
      <c r="A74" s="10" t="s">
        <v>91</v>
      </c>
      <c r="B74" s="21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1">
        <f t="shared" si="21"/>
        <v>0</v>
      </c>
    </row>
    <row r="75" spans="1:14" ht="16.5" customHeight="1" x14ac:dyDescent="0.25">
      <c r="A75" s="10" t="s">
        <v>92</v>
      </c>
      <c r="B75" s="21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1">
        <f t="shared" si="21"/>
        <v>0</v>
      </c>
    </row>
    <row r="76" spans="1:14" ht="16.5" customHeight="1" x14ac:dyDescent="0.25">
      <c r="A76" s="9" t="s">
        <v>66</v>
      </c>
      <c r="B76" s="4">
        <v>0</v>
      </c>
      <c r="C76" s="4">
        <v>0</v>
      </c>
      <c r="D76" s="4">
        <f t="shared" ref="D76:I76" si="22">+D77+D78+D79+D80</f>
        <v>0</v>
      </c>
      <c r="E76" s="4">
        <f t="shared" si="22"/>
        <v>0</v>
      </c>
      <c r="F76" s="4">
        <f t="shared" si="22"/>
        <v>0</v>
      </c>
      <c r="G76" s="4">
        <f t="shared" si="22"/>
        <v>0</v>
      </c>
      <c r="H76" s="4">
        <f t="shared" si="22"/>
        <v>0</v>
      </c>
      <c r="I76" s="4">
        <f t="shared" si="22"/>
        <v>0</v>
      </c>
      <c r="J76" s="4">
        <f t="shared" ref="J76" si="23">+J77+J78+J79+J80</f>
        <v>0</v>
      </c>
      <c r="K76" s="4">
        <f t="shared" ref="K76" si="24">+K77+K78+K79+K80</f>
        <v>0</v>
      </c>
      <c r="L76" s="4">
        <f>+C76+B76+D76+E76+F76+G76+H76+I76+J76</f>
        <v>0</v>
      </c>
    </row>
    <row r="77" spans="1:14" x14ac:dyDescent="0.25">
      <c r="A77" s="10" t="s">
        <v>67</v>
      </c>
      <c r="B77" s="21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1">
        <f>SUM(B77:J77)</f>
        <v>0</v>
      </c>
    </row>
    <row r="78" spans="1:14" ht="18.75" customHeight="1" x14ac:dyDescent="0.25">
      <c r="A78" s="10" t="s">
        <v>68</v>
      </c>
      <c r="B78" s="21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1">
        <f t="shared" ref="L78:L80" si="25">SUM(B78:J78)</f>
        <v>0</v>
      </c>
    </row>
    <row r="79" spans="1:14" x14ac:dyDescent="0.25">
      <c r="A79" s="10" t="s">
        <v>93</v>
      </c>
      <c r="B79" s="21">
        <v>0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1">
        <f t="shared" si="25"/>
        <v>0</v>
      </c>
    </row>
    <row r="80" spans="1:14" x14ac:dyDescent="0.25">
      <c r="A80" s="10" t="s">
        <v>69</v>
      </c>
      <c r="B80" s="21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1">
        <f t="shared" si="25"/>
        <v>0</v>
      </c>
    </row>
    <row r="81" spans="1:12" ht="20.25" customHeight="1" x14ac:dyDescent="0.25">
      <c r="A81" s="12" t="s">
        <v>35</v>
      </c>
      <c r="B81" s="22">
        <f>+B36+B26+B16+B10</f>
        <v>601325025.34000003</v>
      </c>
      <c r="C81" s="22">
        <f>+C36+C26+C16+C10+C53+C65+C70+C76</f>
        <v>646690612.63</v>
      </c>
      <c r="D81" s="22">
        <f>+D36+D26+D16+D10+D53+D65+D70+D76</f>
        <v>654325469.33000004</v>
      </c>
      <c r="E81" s="22">
        <f>+E36+E26+E16+E10+E53+E65+E70+E76</f>
        <v>1055227580.1300001</v>
      </c>
      <c r="F81" s="22">
        <f>+F36+F26+F16+F10+F53+F65+F70+F76</f>
        <v>707172830.84000003</v>
      </c>
      <c r="G81" s="22">
        <f>+G36+G26+G16+G10+G53+G65+G70+G76</f>
        <v>754325516.8499999</v>
      </c>
      <c r="H81" s="22">
        <f>+H36+H26+H16+H10+H53+H65+H70+H76+H45</f>
        <v>719005476.39999998</v>
      </c>
      <c r="I81" s="22">
        <f>+I36+I26+I16+I10+I53+I65+I70+I76+I45</f>
        <v>721769767.92999995</v>
      </c>
      <c r="J81" s="22">
        <f>+J36+J26+J16+J10+J53+J65+J70+J76+J45</f>
        <v>751465541.69000006</v>
      </c>
      <c r="K81" s="22">
        <f>+K36+K26+K16+K10+K53+K65+K70+K76+K45</f>
        <v>872621875.77999997</v>
      </c>
      <c r="L81" s="22">
        <f>SUM(B81:K81)</f>
        <v>7483929696.920001</v>
      </c>
    </row>
    <row r="82" spans="1:12" ht="19.5" customHeight="1" x14ac:dyDescent="0.25">
      <c r="A82" s="7" t="s">
        <v>70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ht="18" customHeight="1" x14ac:dyDescent="0.25">
      <c r="A83" s="9" t="s">
        <v>71</v>
      </c>
      <c r="B83" s="4">
        <v>0</v>
      </c>
      <c r="C83" s="4">
        <v>0</v>
      </c>
      <c r="D83" s="4">
        <f t="shared" ref="D83:I83" si="26">+D84+D85</f>
        <v>0</v>
      </c>
      <c r="E83" s="4">
        <f t="shared" si="26"/>
        <v>0</v>
      </c>
      <c r="F83" s="4">
        <f t="shared" si="26"/>
        <v>0</v>
      </c>
      <c r="G83" s="4">
        <f t="shared" si="26"/>
        <v>0</v>
      </c>
      <c r="H83" s="4">
        <f t="shared" si="26"/>
        <v>0</v>
      </c>
      <c r="I83" s="4">
        <f t="shared" si="26"/>
        <v>0</v>
      </c>
      <c r="J83" s="4">
        <f t="shared" ref="J83" si="27">+J84+J85</f>
        <v>0</v>
      </c>
      <c r="K83" s="4">
        <f t="shared" ref="K83" si="28">+K84+K85</f>
        <v>0</v>
      </c>
      <c r="L83" s="4">
        <f>+B83+C83+D83+E83+F83+G83+H83+I83+J83</f>
        <v>0</v>
      </c>
    </row>
    <row r="84" spans="1:12" x14ac:dyDescent="0.25">
      <c r="A84" s="10" t="s">
        <v>72</v>
      </c>
      <c r="B84" s="21">
        <v>0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f>SUM(B84:J84)</f>
        <v>0</v>
      </c>
    </row>
    <row r="85" spans="1:12" ht="27.75" customHeight="1" x14ac:dyDescent="0.25">
      <c r="A85" s="10" t="s">
        <v>73</v>
      </c>
      <c r="B85" s="21">
        <v>0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f>SUM(B85:J85)</f>
        <v>0</v>
      </c>
    </row>
    <row r="86" spans="1:12" ht="24.75" customHeight="1" x14ac:dyDescent="0.25">
      <c r="A86" s="9" t="s">
        <v>74</v>
      </c>
      <c r="B86" s="4">
        <v>0</v>
      </c>
      <c r="C86" s="4">
        <v>0</v>
      </c>
      <c r="D86" s="4">
        <f t="shared" ref="D86:I86" si="29">+D87+D88</f>
        <v>0</v>
      </c>
      <c r="E86" s="4">
        <f t="shared" si="29"/>
        <v>0</v>
      </c>
      <c r="F86" s="4">
        <f t="shared" si="29"/>
        <v>0</v>
      </c>
      <c r="G86" s="4">
        <f t="shared" si="29"/>
        <v>0</v>
      </c>
      <c r="H86" s="4">
        <f t="shared" si="29"/>
        <v>0</v>
      </c>
      <c r="I86" s="4">
        <f t="shared" si="29"/>
        <v>0</v>
      </c>
      <c r="J86" s="4">
        <f t="shared" ref="J86" si="30">+J87+J88</f>
        <v>0</v>
      </c>
      <c r="K86" s="4">
        <f t="shared" ref="K86" si="31">+K87+K88</f>
        <v>0</v>
      </c>
      <c r="L86" s="4">
        <f>+B86+C86+D86+E86+F86+G86+H86+I86+J86</f>
        <v>0</v>
      </c>
    </row>
    <row r="87" spans="1:12" ht="13.5" customHeight="1" x14ac:dyDescent="0.25">
      <c r="A87" s="10" t="s">
        <v>75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21">
        <f>SUM(B87:J87)</f>
        <v>0</v>
      </c>
    </row>
    <row r="88" spans="1:12" ht="19.5" customHeight="1" x14ac:dyDescent="0.25">
      <c r="A88" s="10" t="s">
        <v>76</v>
      </c>
      <c r="B88" s="21">
        <v>0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f>SUM(B88:J88)</f>
        <v>0</v>
      </c>
    </row>
    <row r="89" spans="1:12" ht="17.25" customHeight="1" x14ac:dyDescent="0.25">
      <c r="A89" s="9" t="s">
        <v>77</v>
      </c>
      <c r="B89" s="4">
        <v>0</v>
      </c>
      <c r="C89" s="4">
        <v>0</v>
      </c>
      <c r="D89" s="4">
        <f>+D90</f>
        <v>0</v>
      </c>
      <c r="E89" s="4">
        <v>0</v>
      </c>
      <c r="F89" s="4">
        <v>0</v>
      </c>
      <c r="G89" s="4">
        <f>+G90</f>
        <v>0</v>
      </c>
      <c r="H89" s="4">
        <f>+H90</f>
        <v>0</v>
      </c>
      <c r="I89" s="4">
        <f>+I90</f>
        <v>0</v>
      </c>
      <c r="J89" s="4">
        <f>+J90</f>
        <v>0</v>
      </c>
      <c r="K89" s="4">
        <f>+K90</f>
        <v>0</v>
      </c>
      <c r="L89" s="4">
        <f>+B89+C89+D89+E89+F89+G89+H89+I89+J89</f>
        <v>0</v>
      </c>
    </row>
    <row r="90" spans="1:12" ht="30" customHeight="1" x14ac:dyDescent="0.25">
      <c r="A90" s="10" t="s">
        <v>78</v>
      </c>
      <c r="B90" s="21">
        <v>0</v>
      </c>
      <c r="C90" s="21">
        <v>0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f>SUM(B90:J90)</f>
        <v>0</v>
      </c>
    </row>
    <row r="91" spans="1:12" ht="16.5" customHeight="1" x14ac:dyDescent="0.25">
      <c r="A91" s="12" t="s">
        <v>79</v>
      </c>
      <c r="B91" s="3">
        <f t="shared" ref="B91:L91" si="32">+B83+B86+B89</f>
        <v>0</v>
      </c>
      <c r="C91" s="3">
        <f t="shared" si="32"/>
        <v>0</v>
      </c>
      <c r="D91" s="3">
        <f t="shared" si="32"/>
        <v>0</v>
      </c>
      <c r="E91" s="3">
        <f t="shared" si="32"/>
        <v>0</v>
      </c>
      <c r="F91" s="3">
        <f t="shared" si="32"/>
        <v>0</v>
      </c>
      <c r="G91" s="3">
        <f t="shared" si="32"/>
        <v>0</v>
      </c>
      <c r="H91" s="3">
        <f t="shared" ref="H91:I91" si="33">+H83+H86+H89</f>
        <v>0</v>
      </c>
      <c r="I91" s="3">
        <f t="shared" si="33"/>
        <v>0</v>
      </c>
      <c r="J91" s="3">
        <f t="shared" ref="J91" si="34">+J83+J86+J89</f>
        <v>0</v>
      </c>
      <c r="K91" s="3">
        <f t="shared" ref="K91" si="35">+K83+K86+K89</f>
        <v>0</v>
      </c>
      <c r="L91" s="3">
        <f t="shared" si="32"/>
        <v>0</v>
      </c>
    </row>
    <row r="92" spans="1:12" ht="15.75" x14ac:dyDescent="0.25">
      <c r="A92" s="13" t="s">
        <v>80</v>
      </c>
      <c r="B92" s="1">
        <f t="shared" ref="B92:F92" si="36">+B81+B91</f>
        <v>601325025.34000003</v>
      </c>
      <c r="C92" s="1">
        <f t="shared" si="36"/>
        <v>646690612.63</v>
      </c>
      <c r="D92" s="1">
        <f t="shared" si="36"/>
        <v>654325469.33000004</v>
      </c>
      <c r="E92" s="1">
        <f t="shared" si="36"/>
        <v>1055227580.1300001</v>
      </c>
      <c r="F92" s="1">
        <f t="shared" si="36"/>
        <v>707172830.84000003</v>
      </c>
      <c r="G92" s="1">
        <f t="shared" ref="G92:L92" si="37">+G81+G91</f>
        <v>754325516.8499999</v>
      </c>
      <c r="H92" s="1">
        <f t="shared" si="37"/>
        <v>719005476.39999998</v>
      </c>
      <c r="I92" s="1">
        <f t="shared" si="37"/>
        <v>721769767.92999995</v>
      </c>
      <c r="J92" s="1">
        <f t="shared" si="37"/>
        <v>751465541.69000006</v>
      </c>
      <c r="K92" s="1">
        <f t="shared" si="37"/>
        <v>872621875.77999997</v>
      </c>
      <c r="L92" s="1">
        <f t="shared" si="37"/>
        <v>7483929696.920001</v>
      </c>
    </row>
    <row r="93" spans="1:12" ht="45" x14ac:dyDescent="0.25">
      <c r="A93" s="2" t="s">
        <v>97</v>
      </c>
      <c r="L93" s="74"/>
    </row>
    <row r="94" spans="1:12" s="27" customFormat="1" x14ac:dyDescent="0.25">
      <c r="A94" s="27" t="s">
        <v>118</v>
      </c>
      <c r="D94" s="68"/>
      <c r="E94" s="68"/>
      <c r="F94" s="68"/>
      <c r="G94" s="68"/>
      <c r="H94" s="68"/>
      <c r="I94" s="68"/>
      <c r="J94" s="68"/>
      <c r="K94" s="68"/>
      <c r="L94" s="73"/>
    </row>
    <row r="95" spans="1:12" s="27" customFormat="1" x14ac:dyDescent="0.25">
      <c r="A95" s="27" t="s">
        <v>119</v>
      </c>
      <c r="L95" s="73"/>
    </row>
    <row r="96" spans="1:12" x14ac:dyDescent="0.25">
      <c r="F96" s="20"/>
    </row>
    <row r="98" spans="1:16" ht="18.75" x14ac:dyDescent="0.3">
      <c r="A98" s="102" t="s">
        <v>98</v>
      </c>
      <c r="B98" s="102"/>
      <c r="C98" s="109" t="s">
        <v>100</v>
      </c>
      <c r="D98" s="109"/>
      <c r="E98" s="109"/>
      <c r="F98" s="93"/>
      <c r="G98" s="93"/>
      <c r="H98" s="112" t="s">
        <v>99</v>
      </c>
      <c r="I98" s="112"/>
      <c r="J98" s="112"/>
      <c r="L98" s="31"/>
      <c r="M98" s="27"/>
      <c r="N98" s="27"/>
      <c r="O98" s="27"/>
    </row>
    <row r="99" spans="1:16" s="26" customFormat="1" ht="18.75" x14ac:dyDescent="0.3">
      <c r="A99" s="103" t="s">
        <v>125</v>
      </c>
      <c r="B99" s="103"/>
      <c r="C99" s="110" t="s">
        <v>126</v>
      </c>
      <c r="D99" s="110"/>
      <c r="E99" s="110"/>
      <c r="F99" s="94"/>
      <c r="G99" s="94"/>
      <c r="H99" s="103" t="s">
        <v>122</v>
      </c>
      <c r="I99" s="103"/>
      <c r="J99" s="103"/>
      <c r="M99" s="31"/>
      <c r="N99" s="31"/>
      <c r="O99" s="31"/>
      <c r="P99" s="31"/>
    </row>
    <row r="100" spans="1:16" s="26" customFormat="1" ht="15" customHeight="1" x14ac:dyDescent="0.3">
      <c r="A100" s="104" t="s">
        <v>124</v>
      </c>
      <c r="B100" s="104"/>
      <c r="C100" s="110" t="s">
        <v>121</v>
      </c>
      <c r="D100" s="110"/>
      <c r="E100" s="110"/>
      <c r="F100" s="95"/>
      <c r="G100" s="96"/>
      <c r="H100" s="103" t="s">
        <v>123</v>
      </c>
      <c r="I100" s="103"/>
      <c r="J100" s="103"/>
      <c r="M100" s="32"/>
      <c r="N100" s="32"/>
      <c r="O100" s="32"/>
      <c r="P100" s="32"/>
    </row>
    <row r="101" spans="1:16" s="26" customFormat="1" ht="15" customHeight="1" x14ac:dyDescent="0.3">
      <c r="A101" s="105" t="s">
        <v>95</v>
      </c>
      <c r="B101" s="105"/>
      <c r="C101" s="111" t="s">
        <v>84</v>
      </c>
      <c r="D101" s="111"/>
      <c r="E101" s="111"/>
      <c r="F101" s="97"/>
      <c r="G101" s="97"/>
      <c r="H101" s="113" t="s">
        <v>94</v>
      </c>
      <c r="I101" s="113"/>
      <c r="J101" s="113"/>
      <c r="M101" s="32"/>
      <c r="N101" s="32"/>
      <c r="O101" s="32"/>
      <c r="P101" s="32"/>
    </row>
    <row r="102" spans="1:16" s="26" customFormat="1" ht="16.5" thickBot="1" x14ac:dyDescent="0.3">
      <c r="D102" s="90"/>
      <c r="E102" s="90"/>
      <c r="F102" s="90"/>
      <c r="G102" s="78"/>
      <c r="H102" s="81"/>
      <c r="M102" s="33"/>
      <c r="N102" s="33"/>
      <c r="O102" s="33"/>
      <c r="P102" s="33"/>
    </row>
    <row r="103" spans="1:16" s="26" customFormat="1" ht="30.75" thickBot="1" x14ac:dyDescent="0.3">
      <c r="A103" s="89" t="s">
        <v>107</v>
      </c>
      <c r="C103" s="91"/>
      <c r="D103" s="91"/>
      <c r="E103" s="91"/>
      <c r="F103" s="91"/>
      <c r="G103" s="29"/>
      <c r="H103" s="29"/>
      <c r="I103" s="29"/>
      <c r="J103" s="29"/>
      <c r="K103" s="29"/>
      <c r="L103" s="29"/>
      <c r="M103" s="27"/>
    </row>
    <row r="104" spans="1:16" s="26" customFormat="1" ht="30.75" thickBot="1" x14ac:dyDescent="0.3">
      <c r="A104" s="64" t="s">
        <v>108</v>
      </c>
      <c r="C104" s="92"/>
      <c r="D104" s="92"/>
      <c r="E104" s="92"/>
      <c r="F104" s="92"/>
      <c r="G104" s="30"/>
      <c r="H104" s="30"/>
      <c r="I104" s="30"/>
      <c r="J104" s="30"/>
      <c r="K104" s="30"/>
      <c r="L104" s="28"/>
    </row>
    <row r="105" spans="1:16" s="26" customFormat="1" ht="60.75" thickBot="1" x14ac:dyDescent="0.3">
      <c r="A105" s="89" t="s">
        <v>109</v>
      </c>
      <c r="C105" s="37"/>
      <c r="D105" s="37"/>
      <c r="E105" s="37"/>
      <c r="F105" s="37"/>
      <c r="G105" s="30"/>
      <c r="H105" s="30"/>
      <c r="I105" s="30"/>
      <c r="J105" s="30"/>
      <c r="K105" s="30"/>
      <c r="L105" s="28"/>
    </row>
    <row r="106" spans="1:16" s="26" customFormat="1" x14ac:dyDescent="0.25">
      <c r="B106" s="28"/>
      <c r="C106" s="30"/>
      <c r="D106" s="30"/>
      <c r="E106" s="30"/>
      <c r="F106" s="30"/>
      <c r="G106" s="30"/>
      <c r="H106" s="30"/>
      <c r="I106" s="30"/>
      <c r="J106" s="30"/>
      <c r="K106" s="30"/>
      <c r="L106" s="28"/>
    </row>
    <row r="107" spans="1:16" s="34" customFormat="1" ht="15.75" x14ac:dyDescent="0.25">
      <c r="G107" s="90"/>
      <c r="H107" s="90"/>
      <c r="I107" s="90"/>
      <c r="J107" s="90"/>
      <c r="K107" s="90"/>
      <c r="L107" s="90"/>
    </row>
    <row r="108" spans="1:16" s="34" customFormat="1" ht="15.75" x14ac:dyDescent="0.25">
      <c r="G108" s="91"/>
      <c r="H108" s="91"/>
      <c r="I108" s="91"/>
      <c r="J108" s="91"/>
      <c r="K108" s="91"/>
      <c r="L108" s="91"/>
      <c r="M108" s="35"/>
      <c r="N108" s="35"/>
      <c r="O108" s="35"/>
    </row>
    <row r="109" spans="1:16" s="34" customFormat="1" ht="15.75" x14ac:dyDescent="0.25">
      <c r="G109" s="92"/>
      <c r="H109" s="92"/>
      <c r="I109" s="92"/>
      <c r="J109" s="92"/>
      <c r="K109" s="92"/>
      <c r="L109" s="92"/>
      <c r="M109" s="36"/>
      <c r="N109" s="36"/>
      <c r="O109" s="36"/>
    </row>
    <row r="110" spans="1:16" s="34" customFormat="1" x14ac:dyDescent="0.25">
      <c r="G110" s="37"/>
      <c r="H110" s="37"/>
      <c r="I110" s="37"/>
      <c r="J110" s="37"/>
      <c r="K110" s="37"/>
      <c r="L110" s="37"/>
      <c r="M110" s="37"/>
      <c r="N110" s="37"/>
      <c r="O110" s="37"/>
    </row>
    <row r="111" spans="1:16" s="34" customFormat="1" x14ac:dyDescent="0.25"/>
  </sheetData>
  <mergeCells count="16">
    <mergeCell ref="A98:B98"/>
    <mergeCell ref="A99:B99"/>
    <mergeCell ref="A100:B100"/>
    <mergeCell ref="A101:B101"/>
    <mergeCell ref="A2:L2"/>
    <mergeCell ref="A3:L3"/>
    <mergeCell ref="A4:L4"/>
    <mergeCell ref="A5:L5"/>
    <mergeCell ref="C98:E98"/>
    <mergeCell ref="C99:E99"/>
    <mergeCell ref="C100:E100"/>
    <mergeCell ref="C101:E101"/>
    <mergeCell ref="H98:J98"/>
    <mergeCell ref="H99:J99"/>
    <mergeCell ref="H100:J100"/>
    <mergeCell ref="H101:J101"/>
  </mergeCells>
  <printOptions horizontalCentered="1"/>
  <pageMargins left="0.15748031496062992" right="0.15748031496062992" top="0.47244094488188981" bottom="0.43" header="0.31496062992125984" footer="0.21"/>
  <pageSetup paperSize="9" scale="40" orientation="landscape" r:id="rId1"/>
  <rowBreaks count="1" manualBreakCount="1">
    <brk id="5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1"/>
  <sheetViews>
    <sheetView topLeftCell="A76" workbookViewId="0">
      <selection activeCell="C91" sqref="C91"/>
    </sheetView>
  </sheetViews>
  <sheetFormatPr baseColWidth="10" defaultColWidth="11.42578125" defaultRowHeight="15" x14ac:dyDescent="0.25"/>
  <cols>
    <col min="1" max="1" width="77" style="6" customWidth="1"/>
    <col min="2" max="2" width="17.5703125" style="18" customWidth="1"/>
    <col min="3" max="3" width="18.5703125" style="6" customWidth="1"/>
    <col min="4" max="16384" width="11.42578125" style="6"/>
  </cols>
  <sheetData>
    <row r="3" spans="1:14" ht="28.5" customHeight="1" x14ac:dyDescent="0.25">
      <c r="A3" s="115" t="s">
        <v>83</v>
      </c>
      <c r="B3" s="116"/>
      <c r="C3" s="116"/>
      <c r="D3" s="39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21" customHeight="1" x14ac:dyDescent="0.25">
      <c r="A4" s="117"/>
      <c r="B4" s="118"/>
      <c r="C4" s="118"/>
      <c r="D4" s="41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 ht="15.75" x14ac:dyDescent="0.25">
      <c r="A5" s="119" t="s">
        <v>101</v>
      </c>
      <c r="B5" s="120"/>
      <c r="C5" s="120"/>
      <c r="D5" s="43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ht="15.75" customHeight="1" x14ac:dyDescent="0.25">
      <c r="A6" s="121" t="s">
        <v>102</v>
      </c>
      <c r="B6" s="122"/>
      <c r="C6" s="122"/>
      <c r="D6" s="45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ht="15.75" customHeight="1" x14ac:dyDescent="0.25">
      <c r="A7" s="121" t="s">
        <v>36</v>
      </c>
      <c r="B7" s="122"/>
      <c r="C7" s="122"/>
      <c r="D7" s="47"/>
      <c r="E7" s="46"/>
      <c r="F7" s="46"/>
      <c r="G7" s="46"/>
      <c r="H7" s="46"/>
      <c r="I7" s="46"/>
      <c r="J7" s="46"/>
      <c r="K7" s="46"/>
      <c r="L7" s="46"/>
      <c r="M7" s="46"/>
      <c r="N7" s="46"/>
    </row>
    <row r="9" spans="1:14" ht="15" customHeight="1" x14ac:dyDescent="0.25">
      <c r="A9" s="14" t="s">
        <v>103</v>
      </c>
      <c r="B9" s="114" t="s">
        <v>37</v>
      </c>
      <c r="C9" s="114" t="s">
        <v>38</v>
      </c>
      <c r="D9" s="48"/>
    </row>
    <row r="10" spans="1:14" ht="23.25" customHeight="1" x14ac:dyDescent="0.25">
      <c r="A10" s="14"/>
      <c r="B10" s="114"/>
      <c r="C10" s="114"/>
      <c r="D10" s="48"/>
    </row>
    <row r="11" spans="1:14" x14ac:dyDescent="0.25">
      <c r="A11" s="49" t="s">
        <v>1</v>
      </c>
      <c r="B11" s="50"/>
      <c r="C11" s="51"/>
      <c r="D11" s="48"/>
    </row>
    <row r="12" spans="1:14" x14ac:dyDescent="0.25">
      <c r="A12" s="52" t="s">
        <v>2</v>
      </c>
      <c r="B12" s="53">
        <f>+B13+B14+B15+B16+B17</f>
        <v>1242622404</v>
      </c>
      <c r="C12" s="53">
        <f>+C13+C14+C15+C16+C17</f>
        <v>18454595.329999998</v>
      </c>
      <c r="D12" s="48"/>
    </row>
    <row r="13" spans="1:14" x14ac:dyDescent="0.25">
      <c r="A13" s="54" t="s">
        <v>3</v>
      </c>
      <c r="B13" s="55">
        <v>1205340992</v>
      </c>
      <c r="C13" s="23">
        <v>8764480.3300000001</v>
      </c>
      <c r="D13" s="48"/>
    </row>
    <row r="14" spans="1:14" x14ac:dyDescent="0.25">
      <c r="A14" s="54" t="s">
        <v>4</v>
      </c>
      <c r="B14" s="55">
        <v>24326520</v>
      </c>
      <c r="C14" s="23">
        <v>8625430</v>
      </c>
      <c r="D14" s="48"/>
    </row>
    <row r="15" spans="1:14" x14ac:dyDescent="0.25">
      <c r="A15" s="54" t="s">
        <v>39</v>
      </c>
      <c r="B15" s="56">
        <v>0</v>
      </c>
      <c r="C15" s="56">
        <v>0</v>
      </c>
      <c r="D15" s="48"/>
    </row>
    <row r="16" spans="1:14" x14ac:dyDescent="0.25">
      <c r="A16" s="54" t="s">
        <v>5</v>
      </c>
      <c r="B16" s="56">
        <v>0</v>
      </c>
      <c r="C16" s="56">
        <v>0</v>
      </c>
      <c r="D16" s="48"/>
    </row>
    <row r="17" spans="1:4" x14ac:dyDescent="0.25">
      <c r="A17" s="54" t="s">
        <v>6</v>
      </c>
      <c r="B17" s="55">
        <v>12954892</v>
      </c>
      <c r="C17" s="23">
        <v>1064685</v>
      </c>
      <c r="D17" s="48"/>
    </row>
    <row r="18" spans="1:4" x14ac:dyDescent="0.25">
      <c r="A18" s="52" t="s">
        <v>7</v>
      </c>
      <c r="B18" s="53">
        <f>+B19+B20+B21+B22+B23+B24+B25+B26+B27</f>
        <v>299005590</v>
      </c>
      <c r="C18" s="53">
        <v>238196416.56</v>
      </c>
      <c r="D18" s="48"/>
    </row>
    <row r="19" spans="1:4" x14ac:dyDescent="0.25">
      <c r="A19" s="54" t="s">
        <v>8</v>
      </c>
      <c r="B19" s="55">
        <v>144483942</v>
      </c>
      <c r="C19" s="56">
        <v>0</v>
      </c>
      <c r="D19" s="48"/>
    </row>
    <row r="20" spans="1:4" x14ac:dyDescent="0.25">
      <c r="A20" s="54" t="s">
        <v>9</v>
      </c>
      <c r="B20" s="55">
        <v>3000000</v>
      </c>
      <c r="C20" s="56">
        <v>-1000000</v>
      </c>
      <c r="D20" s="48"/>
    </row>
    <row r="21" spans="1:4" x14ac:dyDescent="0.25">
      <c r="A21" s="54" t="s">
        <v>10</v>
      </c>
      <c r="B21" s="55">
        <v>54221469</v>
      </c>
      <c r="C21" s="23">
        <v>39196838</v>
      </c>
      <c r="D21" s="48"/>
    </row>
    <row r="22" spans="1:4" x14ac:dyDescent="0.25">
      <c r="A22" s="54" t="s">
        <v>11</v>
      </c>
      <c r="B22" s="55">
        <v>5050000</v>
      </c>
      <c r="C22" s="55">
        <v>-1980000</v>
      </c>
      <c r="D22" s="48"/>
    </row>
    <row r="23" spans="1:4" x14ac:dyDescent="0.25">
      <c r="A23" s="54" t="s">
        <v>12</v>
      </c>
      <c r="B23" s="55">
        <v>30098477</v>
      </c>
      <c r="C23" s="55">
        <v>-5638881</v>
      </c>
    </row>
    <row r="24" spans="1:4" x14ac:dyDescent="0.25">
      <c r="A24" s="54" t="s">
        <v>13</v>
      </c>
      <c r="B24" s="55">
        <v>5500000</v>
      </c>
      <c r="C24" s="23">
        <v>8208069</v>
      </c>
    </row>
    <row r="25" spans="1:4" s="2" customFormat="1" ht="30" x14ac:dyDescent="0.25">
      <c r="A25" s="98" t="s">
        <v>14</v>
      </c>
      <c r="B25" s="99">
        <v>29177702</v>
      </c>
      <c r="C25" s="100">
        <v>90186367</v>
      </c>
    </row>
    <row r="26" spans="1:4" x14ac:dyDescent="0.25">
      <c r="A26" s="54" t="s">
        <v>15</v>
      </c>
      <c r="B26" s="55">
        <v>20774000</v>
      </c>
      <c r="C26" s="55">
        <v>112702665.56</v>
      </c>
    </row>
    <row r="27" spans="1:4" x14ac:dyDescent="0.25">
      <c r="A27" s="54" t="s">
        <v>40</v>
      </c>
      <c r="B27" s="55">
        <v>6700000</v>
      </c>
      <c r="C27" s="55">
        <v>-3478642</v>
      </c>
    </row>
    <row r="28" spans="1:4" x14ac:dyDescent="0.25">
      <c r="A28" s="52" t="s">
        <v>16</v>
      </c>
      <c r="B28" s="53">
        <f>+B29+B30+B31+B32+B33+B34+B35+B36+B37</f>
        <v>786514687</v>
      </c>
      <c r="C28" s="53">
        <v>50410981</v>
      </c>
    </row>
    <row r="29" spans="1:4" x14ac:dyDescent="0.25">
      <c r="A29" s="54" t="s">
        <v>17</v>
      </c>
      <c r="B29" s="55">
        <v>186988790</v>
      </c>
      <c r="C29" s="23">
        <v>14351211</v>
      </c>
    </row>
    <row r="30" spans="1:4" x14ac:dyDescent="0.25">
      <c r="A30" s="54" t="s">
        <v>18</v>
      </c>
      <c r="B30" s="55">
        <v>37314574</v>
      </c>
      <c r="C30" s="55">
        <v>178736100</v>
      </c>
    </row>
    <row r="31" spans="1:4" x14ac:dyDescent="0.25">
      <c r="A31" s="54" t="s">
        <v>19</v>
      </c>
      <c r="B31" s="55">
        <v>26350000</v>
      </c>
      <c r="C31" s="55">
        <v>-2149231</v>
      </c>
    </row>
    <row r="32" spans="1:4" x14ac:dyDescent="0.25">
      <c r="A32" s="54" t="s">
        <v>20</v>
      </c>
      <c r="B32" s="55">
        <v>5000000</v>
      </c>
      <c r="C32" s="23">
        <v>7147040</v>
      </c>
    </row>
    <row r="33" spans="1:5" x14ac:dyDescent="0.25">
      <c r="A33" s="54" t="s">
        <v>21</v>
      </c>
      <c r="B33" s="55">
        <v>23100000</v>
      </c>
      <c r="C33" s="55">
        <v>-11156544</v>
      </c>
      <c r="E33" s="23"/>
    </row>
    <row r="34" spans="1:5" x14ac:dyDescent="0.25">
      <c r="A34" s="54" t="s">
        <v>22</v>
      </c>
      <c r="B34" s="55">
        <v>26429948</v>
      </c>
      <c r="C34" s="55">
        <v>-13543553</v>
      </c>
    </row>
    <row r="35" spans="1:5" x14ac:dyDescent="0.25">
      <c r="A35" s="54" t="s">
        <v>23</v>
      </c>
      <c r="B35" s="55">
        <v>202482092</v>
      </c>
      <c r="C35" s="23">
        <v>7200458</v>
      </c>
    </row>
    <row r="36" spans="1:5" x14ac:dyDescent="0.25">
      <c r="A36" s="54" t="s">
        <v>41</v>
      </c>
      <c r="B36" s="56">
        <v>0</v>
      </c>
      <c r="C36" s="56">
        <v>0</v>
      </c>
    </row>
    <row r="37" spans="1:5" x14ac:dyDescent="0.25">
      <c r="A37" s="54" t="s">
        <v>24</v>
      </c>
      <c r="B37" s="55">
        <v>278849283</v>
      </c>
      <c r="C37" s="55">
        <v>-130174500</v>
      </c>
    </row>
    <row r="38" spans="1:5" x14ac:dyDescent="0.25">
      <c r="A38" s="52" t="s">
        <v>25</v>
      </c>
      <c r="B38" s="53">
        <f>+B39+B40+B41+B42+B43+B44+B45+B46</f>
        <v>6766952538</v>
      </c>
      <c r="C38" s="53">
        <v>201184438.28999999</v>
      </c>
    </row>
    <row r="39" spans="1:5" x14ac:dyDescent="0.25">
      <c r="A39" s="54" t="s">
        <v>26</v>
      </c>
      <c r="B39" s="55">
        <v>6717197047</v>
      </c>
      <c r="C39" s="55">
        <v>201184438.28999999</v>
      </c>
    </row>
    <row r="40" spans="1:5" x14ac:dyDescent="0.25">
      <c r="A40" s="54" t="s">
        <v>42</v>
      </c>
      <c r="B40" s="56">
        <v>0</v>
      </c>
      <c r="C40" s="56">
        <v>0</v>
      </c>
    </row>
    <row r="41" spans="1:5" x14ac:dyDescent="0.25">
      <c r="A41" s="54" t="s">
        <v>43</v>
      </c>
      <c r="B41" s="56">
        <v>0</v>
      </c>
      <c r="C41" s="56">
        <v>0</v>
      </c>
    </row>
    <row r="42" spans="1:5" x14ac:dyDescent="0.25">
      <c r="A42" s="54" t="s">
        <v>44</v>
      </c>
      <c r="B42" s="56">
        <v>0</v>
      </c>
      <c r="C42" s="56">
        <v>0</v>
      </c>
    </row>
    <row r="43" spans="1:5" x14ac:dyDescent="0.25">
      <c r="A43" s="54" t="s">
        <v>45</v>
      </c>
      <c r="B43" s="56">
        <v>0</v>
      </c>
      <c r="C43" s="56">
        <v>0</v>
      </c>
    </row>
    <row r="44" spans="1:5" x14ac:dyDescent="0.25">
      <c r="A44" s="54" t="s">
        <v>86</v>
      </c>
      <c r="B44" s="56">
        <v>0</v>
      </c>
      <c r="C44" s="56">
        <v>0</v>
      </c>
    </row>
    <row r="45" spans="1:5" x14ac:dyDescent="0.25">
      <c r="A45" s="54" t="s">
        <v>27</v>
      </c>
      <c r="B45" s="55">
        <v>11837743</v>
      </c>
      <c r="C45" s="56">
        <v>0</v>
      </c>
    </row>
    <row r="46" spans="1:5" x14ac:dyDescent="0.25">
      <c r="A46" s="54" t="s">
        <v>46</v>
      </c>
      <c r="B46" s="55">
        <v>37917748</v>
      </c>
      <c r="C46" s="56">
        <v>0</v>
      </c>
    </row>
    <row r="47" spans="1:5" x14ac:dyDescent="0.25">
      <c r="A47" s="52" t="s">
        <v>47</v>
      </c>
      <c r="B47" s="57">
        <f>+B48+B49+B50+B51+B52+B53</f>
        <v>0</v>
      </c>
      <c r="C47" s="57">
        <f>+C48+C49+C50+C51+C52+C53</f>
        <v>0</v>
      </c>
    </row>
    <row r="48" spans="1:5" x14ac:dyDescent="0.25">
      <c r="A48" s="54" t="s">
        <v>48</v>
      </c>
      <c r="B48" s="56">
        <v>0</v>
      </c>
      <c r="C48" s="56">
        <v>0</v>
      </c>
    </row>
    <row r="49" spans="1:3" x14ac:dyDescent="0.25">
      <c r="A49" s="54" t="s">
        <v>49</v>
      </c>
      <c r="B49" s="56">
        <v>0</v>
      </c>
      <c r="C49" s="56">
        <v>0</v>
      </c>
    </row>
    <row r="50" spans="1:3" x14ac:dyDescent="0.25">
      <c r="A50" s="54" t="s">
        <v>50</v>
      </c>
      <c r="B50" s="56">
        <v>0</v>
      </c>
      <c r="C50" s="56">
        <v>0</v>
      </c>
    </row>
    <row r="51" spans="1:3" x14ac:dyDescent="0.25">
      <c r="A51" s="54" t="s">
        <v>51</v>
      </c>
      <c r="B51" s="56">
        <v>0</v>
      </c>
      <c r="C51" s="56">
        <v>0</v>
      </c>
    </row>
    <row r="52" spans="1:3" x14ac:dyDescent="0.25">
      <c r="A52" s="54" t="s">
        <v>53</v>
      </c>
      <c r="B52" s="56">
        <v>0</v>
      </c>
      <c r="C52" s="56">
        <v>0</v>
      </c>
    </row>
    <row r="53" spans="1:3" x14ac:dyDescent="0.25">
      <c r="A53" s="54" t="s">
        <v>54</v>
      </c>
      <c r="B53" s="56">
        <v>0</v>
      </c>
      <c r="C53" s="56">
        <v>0</v>
      </c>
    </row>
    <row r="54" spans="1:3" x14ac:dyDescent="0.25">
      <c r="A54" s="52" t="s">
        <v>28</v>
      </c>
      <c r="B54" s="53">
        <f>+B55+B56+B57+B58+B59+B60+B61+B62+B63</f>
        <v>337040000</v>
      </c>
      <c r="C54" s="53">
        <v>56784966</v>
      </c>
    </row>
    <row r="55" spans="1:3" x14ac:dyDescent="0.25">
      <c r="A55" s="54" t="s">
        <v>29</v>
      </c>
      <c r="B55" s="55">
        <v>69500000</v>
      </c>
      <c r="C55" s="23">
        <v>23234641</v>
      </c>
    </row>
    <row r="56" spans="1:3" x14ac:dyDescent="0.25">
      <c r="A56" s="54" t="s">
        <v>104</v>
      </c>
      <c r="B56" s="55">
        <v>165500000</v>
      </c>
      <c r="C56" s="55">
        <v>-155325550</v>
      </c>
    </row>
    <row r="57" spans="1:3" x14ac:dyDescent="0.25">
      <c r="A57" s="54" t="s">
        <v>31</v>
      </c>
      <c r="B57" s="55">
        <v>5000000</v>
      </c>
      <c r="C57" s="23">
        <v>5305348</v>
      </c>
    </row>
    <row r="58" spans="1:3" x14ac:dyDescent="0.25">
      <c r="A58" s="54" t="s">
        <v>32</v>
      </c>
      <c r="B58" s="55">
        <v>33000000</v>
      </c>
      <c r="C58" s="23">
        <v>15270248</v>
      </c>
    </row>
    <row r="59" spans="1:3" x14ac:dyDescent="0.25">
      <c r="A59" s="54" t="s">
        <v>33</v>
      </c>
      <c r="B59" s="55">
        <v>55040000</v>
      </c>
      <c r="C59" s="55">
        <v>-8521721</v>
      </c>
    </row>
    <row r="60" spans="1:3" x14ac:dyDescent="0.25">
      <c r="A60" s="54" t="s">
        <v>55</v>
      </c>
      <c r="B60" s="56">
        <v>0</v>
      </c>
      <c r="C60" s="23">
        <v>3700000</v>
      </c>
    </row>
    <row r="61" spans="1:3" x14ac:dyDescent="0.25">
      <c r="A61" s="54" t="s">
        <v>105</v>
      </c>
      <c r="B61" s="56">
        <v>0</v>
      </c>
      <c r="C61" s="56">
        <v>0</v>
      </c>
    </row>
    <row r="62" spans="1:3" x14ac:dyDescent="0.25">
      <c r="A62" s="54" t="s">
        <v>34</v>
      </c>
      <c r="B62" s="55">
        <v>8000000</v>
      </c>
      <c r="C62" s="23">
        <v>21122000</v>
      </c>
    </row>
    <row r="63" spans="1:3" x14ac:dyDescent="0.25">
      <c r="A63" s="54" t="s">
        <v>57</v>
      </c>
      <c r="B63" s="55">
        <v>1000000</v>
      </c>
      <c r="C63" s="23">
        <v>152000000</v>
      </c>
    </row>
    <row r="64" spans="1:3" x14ac:dyDescent="0.25">
      <c r="A64" s="52" t="s">
        <v>58</v>
      </c>
      <c r="B64" s="53">
        <f>+B65+B66+B67+B68</f>
        <v>2000000000</v>
      </c>
      <c r="C64" s="53">
        <f>+C65+C66+C67+C68</f>
        <v>-1057114492.91</v>
      </c>
    </row>
    <row r="65" spans="1:3" x14ac:dyDescent="0.25">
      <c r="A65" s="54" t="s">
        <v>59</v>
      </c>
      <c r="B65" s="55">
        <v>2000000000</v>
      </c>
      <c r="C65" s="23">
        <v>-1057114492.91</v>
      </c>
    </row>
    <row r="66" spans="1:3" x14ac:dyDescent="0.25">
      <c r="A66" s="54" t="s">
        <v>60</v>
      </c>
      <c r="B66" s="56">
        <v>0</v>
      </c>
      <c r="C66" s="56">
        <v>0</v>
      </c>
    </row>
    <row r="67" spans="1:3" x14ac:dyDescent="0.25">
      <c r="A67" s="54" t="s">
        <v>61</v>
      </c>
      <c r="B67" s="56">
        <v>0</v>
      </c>
      <c r="C67" s="56">
        <v>0</v>
      </c>
    </row>
    <row r="68" spans="1:3" s="2" customFormat="1" ht="30" x14ac:dyDescent="0.25">
      <c r="A68" s="98" t="s">
        <v>62</v>
      </c>
      <c r="B68" s="101">
        <v>0</v>
      </c>
      <c r="C68" s="101">
        <v>0</v>
      </c>
    </row>
    <row r="69" spans="1:3" x14ac:dyDescent="0.25">
      <c r="A69" s="52" t="s">
        <v>63</v>
      </c>
      <c r="B69" s="57">
        <f>+B70+B71</f>
        <v>0</v>
      </c>
      <c r="C69" s="57">
        <f>+C70+C71</f>
        <v>0</v>
      </c>
    </row>
    <row r="70" spans="1:3" x14ac:dyDescent="0.25">
      <c r="A70" s="54" t="s">
        <v>64</v>
      </c>
      <c r="B70" s="56">
        <v>0</v>
      </c>
      <c r="C70" s="56">
        <v>0</v>
      </c>
    </row>
    <row r="71" spans="1:3" x14ac:dyDescent="0.25">
      <c r="A71" s="54" t="s">
        <v>65</v>
      </c>
      <c r="B71" s="56">
        <v>0</v>
      </c>
      <c r="C71" s="56">
        <v>0</v>
      </c>
    </row>
    <row r="72" spans="1:3" x14ac:dyDescent="0.25">
      <c r="A72" s="52" t="s">
        <v>66</v>
      </c>
      <c r="B72" s="56">
        <v>0</v>
      </c>
      <c r="C72" s="56">
        <v>0</v>
      </c>
    </row>
    <row r="73" spans="1:3" x14ac:dyDescent="0.25">
      <c r="A73" s="54" t="s">
        <v>67</v>
      </c>
      <c r="B73" s="56">
        <v>0</v>
      </c>
      <c r="C73" s="56">
        <v>0</v>
      </c>
    </row>
    <row r="74" spans="1:3" x14ac:dyDescent="0.25">
      <c r="A74" s="54" t="s">
        <v>68</v>
      </c>
      <c r="B74" s="56">
        <v>0</v>
      </c>
      <c r="C74" s="56">
        <v>0</v>
      </c>
    </row>
    <row r="75" spans="1:3" x14ac:dyDescent="0.25">
      <c r="A75" s="54" t="s">
        <v>69</v>
      </c>
      <c r="B75" s="56">
        <v>0</v>
      </c>
      <c r="C75" s="56">
        <v>0</v>
      </c>
    </row>
    <row r="76" spans="1:3" x14ac:dyDescent="0.25">
      <c r="A76" s="58" t="s">
        <v>70</v>
      </c>
      <c r="B76" s="59">
        <v>0</v>
      </c>
      <c r="C76" s="59">
        <v>0</v>
      </c>
    </row>
    <row r="77" spans="1:3" x14ac:dyDescent="0.25">
      <c r="A77" s="60" t="s">
        <v>71</v>
      </c>
      <c r="B77" s="61">
        <f>+B78+B79</f>
        <v>0</v>
      </c>
      <c r="C77" s="56">
        <v>0</v>
      </c>
    </row>
    <row r="78" spans="1:3" x14ac:dyDescent="0.25">
      <c r="A78" s="62" t="s">
        <v>72</v>
      </c>
      <c r="B78" s="63">
        <v>0</v>
      </c>
      <c r="C78" s="56">
        <v>0</v>
      </c>
    </row>
    <row r="79" spans="1:3" x14ac:dyDescent="0.25">
      <c r="A79" s="62" t="s">
        <v>73</v>
      </c>
      <c r="B79" s="63">
        <v>0</v>
      </c>
      <c r="C79" s="56">
        <v>0</v>
      </c>
    </row>
    <row r="80" spans="1:3" x14ac:dyDescent="0.25">
      <c r="A80" s="60" t="s">
        <v>74</v>
      </c>
      <c r="B80" s="61">
        <f>+B81+B82</f>
        <v>0</v>
      </c>
      <c r="C80" s="57">
        <f>+C81+C82</f>
        <v>0</v>
      </c>
    </row>
    <row r="81" spans="1:3" x14ac:dyDescent="0.25">
      <c r="A81" s="62" t="s">
        <v>75</v>
      </c>
      <c r="B81" s="63">
        <v>0</v>
      </c>
      <c r="C81" s="56">
        <v>0</v>
      </c>
    </row>
    <row r="82" spans="1:3" x14ac:dyDescent="0.25">
      <c r="A82" s="62" t="s">
        <v>76</v>
      </c>
      <c r="B82" s="63">
        <v>0</v>
      </c>
      <c r="C82" s="56">
        <v>0</v>
      </c>
    </row>
    <row r="83" spans="1:3" x14ac:dyDescent="0.25">
      <c r="A83" s="60" t="s">
        <v>77</v>
      </c>
      <c r="B83" s="61">
        <f>+B84</f>
        <v>0</v>
      </c>
      <c r="C83" s="57">
        <f>+C84</f>
        <v>0</v>
      </c>
    </row>
    <row r="84" spans="1:3" x14ac:dyDescent="0.25">
      <c r="A84" s="62" t="s">
        <v>78</v>
      </c>
      <c r="B84" s="63">
        <v>0</v>
      </c>
      <c r="C84" s="56">
        <v>0</v>
      </c>
    </row>
    <row r="85" spans="1:3" ht="15.75" x14ac:dyDescent="0.25">
      <c r="A85" s="14" t="s">
        <v>106</v>
      </c>
      <c r="B85" s="67">
        <f>+B64+B54+B38+B28+B18+B12</f>
        <v>11432135219</v>
      </c>
      <c r="C85" s="67">
        <f>+C64+C54+C38+C28+C18+C12</f>
        <v>-492083095.73000002</v>
      </c>
    </row>
    <row r="88" spans="1:3" ht="15.75" thickBot="1" x14ac:dyDescent="0.3"/>
    <row r="89" spans="1:3" ht="30.75" thickBot="1" x14ac:dyDescent="0.3">
      <c r="A89" s="89" t="s">
        <v>107</v>
      </c>
    </row>
    <row r="90" spans="1:3" ht="45.75" thickBot="1" x14ac:dyDescent="0.3">
      <c r="A90" s="64" t="s">
        <v>108</v>
      </c>
    </row>
    <row r="91" spans="1:3" ht="60.75" thickBot="1" x14ac:dyDescent="0.3">
      <c r="A91" s="65" t="s">
        <v>109</v>
      </c>
    </row>
  </sheetData>
  <mergeCells count="7">
    <mergeCell ref="B9:B10"/>
    <mergeCell ref="C9:C10"/>
    <mergeCell ref="A3:C3"/>
    <mergeCell ref="A4:C4"/>
    <mergeCell ref="A5:C5"/>
    <mergeCell ref="A6:C6"/>
    <mergeCell ref="A7:C7"/>
  </mergeCells>
  <pageMargins left="0.43307086614173229" right="0.15748031496062992" top="0.47244094488188981" bottom="0.51181102362204722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Ejecución, Oct 2022</vt:lpstr>
      <vt:lpstr>PRESUPUESTO APROBADO 2022</vt:lpstr>
      <vt:lpstr>'Plantilla Ejecución, Oct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Florian</cp:lastModifiedBy>
  <cp:lastPrinted>2022-11-02T19:43:50Z</cp:lastPrinted>
  <dcterms:created xsi:type="dcterms:W3CDTF">2018-04-17T18:57:16Z</dcterms:created>
  <dcterms:modified xsi:type="dcterms:W3CDTF">2022-11-16T11:02:46Z</dcterms:modified>
</cp:coreProperties>
</file>