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17.finanzas\A.balance general\2022\9.- SEPTIEMBRE\"/>
    </mc:Choice>
  </mc:AlternateContent>
  <bookViews>
    <workbookView xWindow="0" yWindow="0" windowWidth="28800" windowHeight="12210"/>
  </bookViews>
  <sheets>
    <sheet name="Plantilla Ejecución, SEPT 2022" sheetId="12" r:id="rId1"/>
  </sheets>
  <definedNames>
    <definedName name="_xlnm.Print_Area" localSheetId="0">'Plantilla Ejecución, SEPT 2022'!$A$1:$K$118</definedName>
  </definedNames>
  <calcPr calcId="162913"/>
</workbook>
</file>

<file path=xl/calcChain.xml><?xml version="1.0" encoding="utf-8"?>
<calcChain xmlns="http://schemas.openxmlformats.org/spreadsheetml/2006/main">
  <c r="K40" i="12" l="1"/>
  <c r="K41" i="12"/>
  <c r="K42" i="12"/>
  <c r="K43" i="12"/>
  <c r="K44" i="12"/>
  <c r="K45" i="12"/>
  <c r="K46" i="12"/>
  <c r="K30" i="12"/>
  <c r="K31" i="12"/>
  <c r="K32" i="12"/>
  <c r="K33" i="12"/>
  <c r="K34" i="12"/>
  <c r="K35" i="12"/>
  <c r="K36" i="12"/>
  <c r="K37" i="12"/>
  <c r="K20" i="12"/>
  <c r="K21" i="12"/>
  <c r="K22" i="12"/>
  <c r="K23" i="12"/>
  <c r="K24" i="12"/>
  <c r="K25" i="12"/>
  <c r="K26" i="12"/>
  <c r="K27" i="12"/>
  <c r="K14" i="12"/>
  <c r="K15" i="12"/>
  <c r="K16" i="12"/>
  <c r="K17" i="12"/>
  <c r="J12" i="12"/>
  <c r="K92" i="12"/>
  <c r="K90" i="12"/>
  <c r="K89" i="12"/>
  <c r="K87" i="12"/>
  <c r="K86" i="12"/>
  <c r="K80" i="12"/>
  <c r="K81" i="12"/>
  <c r="K82" i="12"/>
  <c r="K79" i="12"/>
  <c r="K74" i="12"/>
  <c r="K75" i="12"/>
  <c r="K76" i="12"/>
  <c r="K77" i="12"/>
  <c r="K73" i="12"/>
  <c r="K69" i="12"/>
  <c r="K70" i="12"/>
  <c r="K71" i="12"/>
  <c r="K68" i="12"/>
  <c r="K57" i="12"/>
  <c r="K58" i="12"/>
  <c r="K59" i="12"/>
  <c r="K60" i="12"/>
  <c r="K61" i="12"/>
  <c r="K62" i="12"/>
  <c r="K63" i="12"/>
  <c r="K64" i="12"/>
  <c r="K65" i="12"/>
  <c r="K66" i="12"/>
  <c r="K56" i="12"/>
  <c r="K49" i="12"/>
  <c r="K50" i="12"/>
  <c r="K51" i="12"/>
  <c r="K52" i="12"/>
  <c r="K53" i="12"/>
  <c r="K54" i="12"/>
  <c r="K48" i="12"/>
  <c r="K47" i="12"/>
  <c r="K39" i="12"/>
  <c r="K29" i="12"/>
  <c r="K19" i="12"/>
  <c r="K13" i="12"/>
  <c r="J91" i="12"/>
  <c r="J88" i="12"/>
  <c r="J85" i="12"/>
  <c r="J78" i="12"/>
  <c r="J72" i="12"/>
  <c r="J67" i="12"/>
  <c r="J55" i="12"/>
  <c r="J38" i="12"/>
  <c r="J28" i="12"/>
  <c r="J18" i="12"/>
  <c r="J93" i="12" l="1"/>
  <c r="J83" i="12"/>
  <c r="J94" i="12" l="1"/>
  <c r="I12" i="12"/>
  <c r="I18" i="12"/>
  <c r="I28" i="12"/>
  <c r="I38" i="12"/>
  <c r="I55" i="12"/>
  <c r="I67" i="12"/>
  <c r="I72" i="12"/>
  <c r="I78" i="12"/>
  <c r="I85" i="12"/>
  <c r="I88" i="12"/>
  <c r="I91" i="12"/>
  <c r="I93" i="12" l="1"/>
  <c r="I83" i="12"/>
  <c r="H67" i="12"/>
  <c r="H18" i="12"/>
  <c r="H91" i="12"/>
  <c r="H12" i="12"/>
  <c r="H28" i="12"/>
  <c r="H38" i="12"/>
  <c r="H55" i="12"/>
  <c r="H72" i="12"/>
  <c r="H78" i="12"/>
  <c r="H85" i="12"/>
  <c r="H88" i="12"/>
  <c r="H93" i="12" l="1"/>
  <c r="H83" i="12"/>
  <c r="I94" i="12"/>
  <c r="G91" i="12"/>
  <c r="G88" i="12"/>
  <c r="G85" i="12"/>
  <c r="G78" i="12"/>
  <c r="G72" i="12"/>
  <c r="G67" i="12"/>
  <c r="G55" i="12"/>
  <c r="G38" i="12"/>
  <c r="G28" i="12"/>
  <c r="G18" i="12"/>
  <c r="G12" i="12"/>
  <c r="G93" i="12" l="1"/>
  <c r="H94" i="12"/>
  <c r="G83" i="12"/>
  <c r="G94" i="12" l="1"/>
  <c r="F88" i="12"/>
  <c r="F85" i="12"/>
  <c r="F93" i="12" s="1"/>
  <c r="F78" i="12"/>
  <c r="F72" i="12"/>
  <c r="F67" i="12"/>
  <c r="F55" i="12"/>
  <c r="F38" i="12" l="1"/>
  <c r="F28" i="12"/>
  <c r="F18" i="12"/>
  <c r="F12" i="12"/>
  <c r="F83" i="12" l="1"/>
  <c r="F94" i="12" s="1"/>
  <c r="E12" i="12"/>
  <c r="E18" i="12"/>
  <c r="E28" i="12"/>
  <c r="E38" i="12"/>
  <c r="E55" i="12"/>
  <c r="E67" i="12"/>
  <c r="E72" i="12"/>
  <c r="E78" i="12"/>
  <c r="E85" i="12"/>
  <c r="E88" i="12"/>
  <c r="E93" i="12" l="1"/>
  <c r="E83" i="12"/>
  <c r="D85" i="12"/>
  <c r="K85" i="12" s="1"/>
  <c r="D91" i="12"/>
  <c r="K91" i="12" s="1"/>
  <c r="D88" i="12"/>
  <c r="K88" i="12" s="1"/>
  <c r="D78" i="12"/>
  <c r="K78" i="12" s="1"/>
  <c r="D67" i="12"/>
  <c r="K67" i="12" s="1"/>
  <c r="D72" i="12"/>
  <c r="K72" i="12" s="1"/>
  <c r="D55" i="12"/>
  <c r="D38" i="12"/>
  <c r="D28" i="12"/>
  <c r="D18" i="12"/>
  <c r="D12" i="12"/>
  <c r="E94" i="12" l="1"/>
  <c r="D83" i="12"/>
  <c r="D93" i="12"/>
  <c r="C55" i="12"/>
  <c r="K55" i="12" s="1"/>
  <c r="C18" i="12"/>
  <c r="C12" i="12"/>
  <c r="C28" i="12"/>
  <c r="C38" i="12"/>
  <c r="C93" i="12"/>
  <c r="D94" i="12" l="1"/>
  <c r="C83" i="12"/>
  <c r="C94" i="12" s="1"/>
  <c r="K93" i="12" l="1"/>
  <c r="B93" i="12"/>
  <c r="B38" i="12" l="1"/>
  <c r="K38" i="12" s="1"/>
  <c r="B28" i="12"/>
  <c r="K28" i="12" s="1"/>
  <c r="B18" i="12"/>
  <c r="K18" i="12" s="1"/>
  <c r="B12" i="12"/>
  <c r="K12" i="12" s="1"/>
  <c r="B83" i="12" l="1"/>
  <c r="K83" i="12" s="1"/>
  <c r="B94" i="12" l="1"/>
  <c r="K94" i="12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<sst xmlns="http://schemas.openxmlformats.org/spreadsheetml/2006/main" count="116" uniqueCount="116">
  <si>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</si>
  <si>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</si>
  <si>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</si>
  <si>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</si>
  <si>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</si>
  <si>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</si>
  <si>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</si>
  <si>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</si>
  <si>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</si>
  <si>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</si>
  <si>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</si>
  <si>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</si>
  <si>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</si>
  <si>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</si>
  <si>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</si>
  <si>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</si>
  <si>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</si>
  <si>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</si>
  <si>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</si>
  <si>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</si>
  <si>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</si>
  <si>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</si>
  <si>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</si>
  <si>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</si>
  <si>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</si>
  <si>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</si>
  <si>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</si>
  <si>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</si>
  <si>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</si>
  <si>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</si>
  <si>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</si>
  <si>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</si>
  <si>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</si>
  <si>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</si>
  <si>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</si>
  <si>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</si>
  <si>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</si>
  <si>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</si>
  <si>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</si>
  <si>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</si>
  <si>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</si>
  <si>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</si>
  <si>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</si>
  <si>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</si>
  <si>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</si>
  <si>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</si>
  <si>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</si>
  <si>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</si>
  <si>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</si>
  <si>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</si>
  <si>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</si>
  <si>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</si>
  <si>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</si>
  <si>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</si>
  <si>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</si>
  <si>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</si>
  <si>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</si>
  <si>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</si>
  <si>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</si>
  <si>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</si>
  <si>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</si>
  <si>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</si>
  <si>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</si>
  <si>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</si>
  <si>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</si>
  <si>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</si>
  <si>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</si>
  <si>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</si>
  <si>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</si>
  <si>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</si>
  <si>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</si>
  <si>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</si>
  <si>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</si>
  <si>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</si>
  <si>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</si>
  <si>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</si>
  <si>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</si>
  <si>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</si>
  <si>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</si>
  <si>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</si>
  <si>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</si>
  <si>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</si>
  <si>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</si>
  <si>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</si>
  <si>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</si>
  <si>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</si>
  <si>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</si>
  <si>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</si>
  <si>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</si>
  <si>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</si>
  <si>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</si>
  <si>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</si>
  <si>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</si>
  <si>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</si>
  <si>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</si>
  <si>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</si>
  <si>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1er. Teniente Contadora ERD.</t>
  </si>
  <si>
    <t>Sub Directora de Presupuesto, MIDE.</t>
  </si>
  <si>
    <t>SHEILLA P. HENRIQUEZ PAULINO,</t>
  </si>
  <si>
    <t>Mayor, ERD</t>
  </si>
  <si>
    <t>Directora General Financiera de este Ministerio de Defensa.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</si>
  <si>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</si>
  <si>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</si>
  <si>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</si>
  <si>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</si>
  <si>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Sub Director de Auditoria, MIDE.</t>
  </si>
  <si>
    <t xml:space="preserve">    Capitan de Corbeta Contador, ARD.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</si>
  <si>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</si>
  <si>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</si>
  <si>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</si>
  <si>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</si>
  <si>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</si>
  <si>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</si>
  <si>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</si>
  <si>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30 de Septiembre 2022</t>
  </si>
  <si>
    <t>Fecha de imputación: desde el 01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</si>
</sst>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15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1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0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1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2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Border="1" applyAlignment="1"/>
    <xf numFmtId="0" fontId="13" fillId="0" borderId="0" xfId="0" applyFont="1" applyFill="1" applyBorder="1" applyAlignment="1"/>
    <xf numFmtId="0" fontId="12" fillId="0" borderId="0" xfId="3" applyFont="1" applyAlignment="1"/>
    <xf numFmtId="0" fontId="11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43" fontId="15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7" fillId="0" borderId="0" xfId="0" applyNumberFormat="1" applyFont="1"/>
    <xf numFmtId="43" fontId="16" fillId="0" borderId="0" xfId="1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17" fillId="0" borderId="0" xfId="3" applyFont="1" applyAlignment="1">
      <alignment horizontal="center" wrapText="1"/>
    </xf>
    <xf numFmtId="0" fontId="18" fillId="0" borderId="0" xfId="0" applyFont="1"/>
    <xf numFmtId="0" fontId="14" fillId="0" borderId="0" xfId="3" applyFont="1" applyAlignment="1">
      <alignment horizontal="center" wrapText="1"/>
    </xf>
    <xf numFmtId="0" fontId="19" fillId="0" borderId="0" xfId="3" applyFont="1" applyAlignment="1">
      <alignment horizontal="center"/>
    </xf>
    <xf numFmtId="0" fontId="20" fillId="0" borderId="0" xfId="3" applyFont="1" applyAlignment="1">
      <alignment horizontal="center" wrapText="1"/>
    </xf>
    <xf numFmtId="0" fontId="20" fillId="0" borderId="0" xfId="3" applyFont="1" applyAlignment="1">
      <alignment horizontal="left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3" applyFont="1" applyAlignment="1">
      <alignment horizontal="left" wrapText="1"/>
    </xf>
    <xf numFmtId="0" fontId="2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Border="1" applyAlignment="1"/>
    <xf numFmtId="0" fontId="22" fillId="0" borderId="0" xfId="0" applyFont="1" applyFill="1" applyBorder="1" applyAlignment="1"/>
    <xf numFmtId="0" fontId="3" fillId="0" borderId="0" xfId="0" applyFont="1" applyAlignment="1"/>
    <xf numFmtId="0" fontId="1" fillId="0" borderId="0" xfId="0" applyFont="1" applyAlignment="1"/>
    <xf numFmtId="0" fontId="24" fillId="0" borderId="0" xfId="0" applyFont="1"/>
    <xf numFmtId="0" fontId="1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0" fontId="14" fillId="0" borderId="0" xfId="3" applyFont="1" applyAlignment="1">
      <alignment horizontal="center" wrapText="1"/>
    </xf>
    <xf numFmtId="0" fontId="14" fillId="0" borderId="0" xfId="0" applyFont="1" applyAlignment="1">
      <alignment horizontal="center"/>
    </xf>
    <xf numFmtId="0" fontId="17" fillId="0" borderId="0" xfId="3" applyFont="1" applyAlignment="1">
      <alignment horizontal="center" wrapText="1"/>
    </xf>
    <xf numFmtId="0" fontId="19" fillId="0" borderId="0" xfId="3" applyFont="1" applyAlignment="1">
      <alignment horizontal="center"/>
    </xf>
    <xf numFmtId="0" fontId="20" fillId="0" borderId="0" xfId="3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1</xdr:row>
      <xdr:rowOff>149224</xdr:rowOff>
    </xdr:from>
    <xdr:to>
      <xdr:col>0</xdr:col>
      <xdr:colOff>3175000</xdr:colOff>
      <xdr:row>6</xdr:row>
      <xdr:rowOff>174625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49" y="577849"/>
          <a:ext cx="3143251" cy="1263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17"/>
  <sheetViews>
    <sheetView showGridLines="0" tabSelected="1" view="pageBreakPreview" zoomScale="60" zoomScaleNormal="100" workbookViewId="0">
      <selection activeCell="C9" sqref="C9"/>
    </sheetView>
  </sheetViews>
  <sheetFormatPr baseColWidth="10" defaultRowHeight="15" x14ac:dyDescent="0.25"/>
  <cols>
    <col min="1" max="1" width="48.7109375" style="11" customWidth="1"/>
    <col min="2" max="3" width="21.140625" style="11" bestFit="1" customWidth="1"/>
    <col min="4" max="4" width="21.5703125" style="11" bestFit="1" customWidth="1"/>
    <col min="5" max="5" width="22.7109375" style="11" bestFit="1" customWidth="1"/>
    <col min="6" max="9" width="21.140625" style="11" bestFit="1" customWidth="1"/>
    <col min="10" max="10" width="20.5703125" style="11" bestFit="1" customWidth="1"/>
    <col min="11" max="11" width="21.85546875" style="11" bestFit="1" customWidth="1"/>
    <col min="12" max="12" width="16" style="11" bestFit="1" customWidth="1"/>
    <col min="13" max="13" width="16" style="11" customWidth="1"/>
    <col min="14" max="14" width="16.28515625" style="11" customWidth="1"/>
    <col min="15" max="15" width="16" style="11" customWidth="1"/>
    <col min="16" max="16" width="16.5703125" style="11" customWidth="1"/>
    <col min="17" max="18" width="15.7109375" style="11" customWidth="1"/>
    <col min="19" max="19" width="18.5703125" style="11" customWidth="1"/>
    <col min="20" max="20" width="19.7109375" style="11" customWidth="1"/>
    <col min="21" max="21" width="16.85546875" style="11" customWidth="1"/>
    <col min="22" max="22" width="15.5703125" style="11" customWidth="1"/>
    <col min="23" max="23" width="11.42578125" style="11"/>
    <col min="24" max="24" width="96.7109375" style="11" bestFit="1" customWidth="1"/>
    <col min="25" max="25" width="11.42578125" style="11"/>
    <col min="26" max="33" width="6" style="11" bestFit="1" customWidth="1"/>
    <col min="34" max="35" width="7" style="11" bestFit="1" customWidth="1"/>
    <col min="36" max="16384" width="11.42578125" style="11"/>
  </cols>
  <sheetData>
    <row r="2" spans="1:35" ht="18.75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35" ht="15.75" x14ac:dyDescent="0.2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35" ht="15" customHeight="1" x14ac:dyDescent="0.25">
      <c r="B4" s="86"/>
      <c r="C4" s="86"/>
      <c r="D4" s="86"/>
      <c r="E4" s="86"/>
      <c r="F4" s="86"/>
      <c r="G4" s="112" t="s">
        <v>79</v>
      </c>
      <c r="H4" s="112"/>
      <c r="I4" s="112"/>
      <c r="J4" s="112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35" ht="31.5" customHeight="1" x14ac:dyDescent="0.35">
      <c r="A5" s="100"/>
      <c r="B5" s="100"/>
      <c r="C5" s="100"/>
      <c r="D5" s="100"/>
      <c r="E5" s="100"/>
      <c r="G5" s="102"/>
      <c r="H5" s="112">
        <v>2022</v>
      </c>
      <c r="I5" s="112"/>
      <c r="J5" s="102"/>
      <c r="K5" s="85"/>
      <c r="L5" s="85"/>
      <c r="M5" s="85"/>
      <c r="N5" s="85"/>
      <c r="O5" s="85"/>
      <c r="P5" s="85"/>
    </row>
    <row r="6" spans="1:35" ht="15.75" customHeight="1" x14ac:dyDescent="0.25">
      <c r="A6" s="101"/>
      <c r="B6" s="101"/>
      <c r="C6" s="101"/>
      <c r="D6" s="101"/>
      <c r="E6" s="101"/>
      <c r="F6" s="101"/>
      <c r="G6" s="112" t="s">
        <v>78</v>
      </c>
      <c r="H6" s="112"/>
      <c r="I6" s="112"/>
      <c r="J6" s="112"/>
      <c r="L6" s="101"/>
      <c r="M6" s="101"/>
      <c r="N6" s="101"/>
      <c r="O6" s="101"/>
      <c r="P6" s="101"/>
    </row>
    <row r="7" spans="1:35" ht="21" x14ac:dyDescent="0.35">
      <c r="B7" s="84"/>
      <c r="C7" s="84"/>
      <c r="D7" s="84"/>
      <c r="E7" s="84"/>
      <c r="F7" s="84"/>
      <c r="G7" s="113" t="s">
        <v>36</v>
      </c>
      <c r="H7" s="113"/>
      <c r="I7" s="113"/>
      <c r="J7" s="113"/>
      <c r="K7" s="84"/>
      <c r="L7" s="83"/>
      <c r="M7" s="83"/>
      <c r="N7" s="83"/>
      <c r="O7" s="83"/>
      <c r="P7" s="83"/>
      <c r="Q7" s="30"/>
      <c r="R7" s="53"/>
      <c r="S7" s="30"/>
      <c r="T7" s="30"/>
      <c r="U7" s="30"/>
      <c r="V7" s="30"/>
      <c r="X7" s="16"/>
    </row>
    <row r="8" spans="1:35" ht="27.75" customHeight="1" x14ac:dyDescent="0.3">
      <c r="L8" s="33"/>
      <c r="M8" s="33"/>
      <c r="N8" s="33"/>
      <c r="O8" s="33"/>
      <c r="P8" s="33"/>
      <c r="Q8" s="34"/>
      <c r="R8" s="53"/>
      <c r="S8" s="34"/>
      <c r="T8" s="34"/>
      <c r="U8" s="34"/>
      <c r="V8" s="34"/>
      <c r="X8" s="16"/>
    </row>
    <row r="9" spans="1:35" ht="18.75" x14ac:dyDescent="0.3">
      <c r="A9" s="33"/>
      <c r="B9" s="33"/>
      <c r="C9" s="61"/>
      <c r="D9" s="67"/>
      <c r="E9" s="69"/>
      <c r="F9" s="73"/>
      <c r="G9" s="75"/>
      <c r="H9" s="77"/>
      <c r="I9" s="79"/>
      <c r="J9" s="81"/>
      <c r="K9" s="33"/>
      <c r="L9" s="33"/>
      <c r="M9" s="33"/>
      <c r="N9" s="33"/>
      <c r="O9" s="33"/>
      <c r="P9" s="33"/>
      <c r="Q9" s="34"/>
      <c r="R9" s="53"/>
      <c r="S9" s="34"/>
      <c r="T9" s="34"/>
      <c r="U9" s="34"/>
      <c r="V9" s="34"/>
      <c r="X9" s="16"/>
    </row>
    <row r="10" spans="1:35" ht="15.75" x14ac:dyDescent="0.25">
      <c r="A10" s="19" t="s">
        <v>0</v>
      </c>
      <c r="B10" s="20" t="s">
        <v>77</v>
      </c>
      <c r="C10" s="65" t="s">
        <v>104</v>
      </c>
      <c r="D10" s="68" t="s">
        <v>107</v>
      </c>
      <c r="E10" s="70" t="s">
        <v>108</v>
      </c>
      <c r="F10" s="74" t="s">
        <v>109</v>
      </c>
      <c r="G10" s="76" t="s">
        <v>110</v>
      </c>
      <c r="H10" s="78" t="s">
        <v>111</v>
      </c>
      <c r="I10" s="80" t="s">
        <v>112</v>
      </c>
      <c r="J10" s="82" t="s">
        <v>113</v>
      </c>
      <c r="K10" s="20" t="s">
        <v>92</v>
      </c>
      <c r="L10" s="20"/>
      <c r="M10" s="20"/>
      <c r="N10" s="20"/>
      <c r="O10" s="20"/>
      <c r="P10" s="20"/>
      <c r="Q10" s="20"/>
      <c r="R10" s="20"/>
      <c r="T10" s="41"/>
      <c r="U10" s="41"/>
      <c r="V10" s="41"/>
      <c r="AH10" s="25"/>
      <c r="AI10" s="25"/>
    </row>
    <row r="11" spans="1:35" ht="16.5" customHeight="1" x14ac:dyDescent="0.25">
      <c r="A11" s="12" t="s">
        <v>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T11" s="48"/>
      <c r="U11" s="48"/>
      <c r="V11" s="48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5" ht="29.25" customHeight="1" x14ac:dyDescent="0.25">
      <c r="A12" s="14" t="s">
        <v>2</v>
      </c>
      <c r="B12" s="22">
        <f>+B13+B14+B15+B16+B17</f>
        <v>86377729.900000006</v>
      </c>
      <c r="C12" s="22">
        <f>+C13+C14+C15+C16+C17</f>
        <v>88517064.310000002</v>
      </c>
      <c r="D12" s="22">
        <f t="shared" ref="D12:I12" si="0">+D13+D14+D17</f>
        <v>89521442.469999999</v>
      </c>
      <c r="E12" s="22">
        <f t="shared" si="0"/>
        <v>88145179.25</v>
      </c>
      <c r="F12" s="22">
        <f t="shared" si="0"/>
        <v>88732737.780000001</v>
      </c>
      <c r="G12" s="22">
        <f t="shared" si="0"/>
        <v>90385627.439999998</v>
      </c>
      <c r="H12" s="22">
        <f t="shared" si="0"/>
        <v>91060874.890000001</v>
      </c>
      <c r="I12" s="22">
        <f t="shared" si="0"/>
        <v>91659398.660000011</v>
      </c>
      <c r="J12" s="22">
        <f>+J13+J15+J16+J14+J17</f>
        <v>92994864.930000007</v>
      </c>
      <c r="K12" s="22">
        <f>+B12+C12+D12+E12+F12+G12+H12+I12+J12</f>
        <v>807394919.63000011</v>
      </c>
      <c r="L12" s="22"/>
      <c r="M12" s="22"/>
      <c r="N12" s="22"/>
      <c r="O12" s="22"/>
      <c r="P12" s="22"/>
      <c r="Q12" s="22"/>
      <c r="R12" s="22"/>
      <c r="T12" s="49"/>
      <c r="U12" s="49"/>
      <c r="V12" s="49"/>
      <c r="Z12" s="24"/>
    </row>
    <row r="13" spans="1:35" x14ac:dyDescent="0.25">
      <c r="A13" s="15" t="s">
        <v>3</v>
      </c>
      <c r="B13" s="28">
        <v>83219862.640000001</v>
      </c>
      <c r="C13" s="28">
        <v>85331486.200000003</v>
      </c>
      <c r="D13" s="28">
        <v>86340603.379999995</v>
      </c>
      <c r="E13" s="28">
        <v>84965551.689999998</v>
      </c>
      <c r="F13" s="28">
        <v>85546062.400000006</v>
      </c>
      <c r="G13" s="28">
        <v>87209562.609999999</v>
      </c>
      <c r="H13" s="28">
        <v>87914737.25</v>
      </c>
      <c r="I13" s="28">
        <v>88513123.680000007</v>
      </c>
      <c r="J13" s="28">
        <v>88735639.730000004</v>
      </c>
      <c r="K13" s="28">
        <f>SUM(B13:J13)</f>
        <v>777776629.57999992</v>
      </c>
      <c r="L13" s="28"/>
      <c r="M13" s="28"/>
      <c r="N13" s="28"/>
      <c r="O13" s="28"/>
      <c r="P13" s="28"/>
      <c r="Q13" s="23"/>
      <c r="R13" s="23"/>
      <c r="T13" s="28"/>
      <c r="U13" s="28"/>
      <c r="V13" s="28"/>
    </row>
    <row r="14" spans="1:35" x14ac:dyDescent="0.25">
      <c r="A14" s="15" t="s">
        <v>4</v>
      </c>
      <c r="B14" s="28">
        <v>2249789.5</v>
      </c>
      <c r="C14" s="28">
        <v>2265363.25</v>
      </c>
      <c r="D14" s="28">
        <v>2269103</v>
      </c>
      <c r="E14" s="28">
        <v>2270465.5</v>
      </c>
      <c r="F14" s="28">
        <v>2272140.5</v>
      </c>
      <c r="G14" s="28">
        <v>2264280.75</v>
      </c>
      <c r="H14" s="28">
        <v>2248331.75</v>
      </c>
      <c r="I14" s="28">
        <v>2259641</v>
      </c>
      <c r="J14" s="28">
        <v>3367653.25</v>
      </c>
      <c r="K14" s="28">
        <f t="shared" ref="K14:K17" si="1">SUM(B14:J14)</f>
        <v>21466768.5</v>
      </c>
      <c r="L14" s="28"/>
      <c r="M14" s="28"/>
      <c r="N14" s="28"/>
      <c r="O14" s="28"/>
      <c r="P14" s="28"/>
      <c r="Q14" s="28"/>
      <c r="R14" s="28"/>
      <c r="T14" s="28"/>
      <c r="U14" s="28"/>
      <c r="V14" s="28"/>
    </row>
    <row r="15" spans="1:35" x14ac:dyDescent="0.25">
      <c r="A15" s="15" t="s">
        <v>81</v>
      </c>
      <c r="B15" s="26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f t="shared" si="1"/>
        <v>0</v>
      </c>
      <c r="L15" s="26"/>
      <c r="M15" s="26"/>
      <c r="N15" s="26"/>
      <c r="O15" s="26"/>
      <c r="P15" s="26"/>
      <c r="Q15" s="28"/>
      <c r="R15" s="28"/>
      <c r="T15" s="26"/>
      <c r="U15" s="26"/>
      <c r="V15" s="26"/>
    </row>
    <row r="16" spans="1:35" ht="15.75" customHeight="1" x14ac:dyDescent="0.25">
      <c r="A16" s="15" t="s">
        <v>5</v>
      </c>
      <c r="B16" s="26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f t="shared" si="1"/>
        <v>0</v>
      </c>
      <c r="L16" s="26"/>
      <c r="M16" s="26"/>
      <c r="N16" s="26"/>
      <c r="O16" s="26"/>
      <c r="P16" s="26"/>
      <c r="Q16" s="28"/>
      <c r="R16" s="28"/>
      <c r="T16" s="26"/>
      <c r="U16" s="26"/>
      <c r="V16" s="26"/>
    </row>
    <row r="17" spans="1:22" ht="18" customHeight="1" x14ac:dyDescent="0.25">
      <c r="A17" s="15" t="s">
        <v>6</v>
      </c>
      <c r="B17" s="28">
        <v>908077.76</v>
      </c>
      <c r="C17" s="28">
        <v>920214.86</v>
      </c>
      <c r="D17" s="28">
        <v>911736.09</v>
      </c>
      <c r="E17" s="28">
        <v>909162.06</v>
      </c>
      <c r="F17" s="28">
        <v>914534.88</v>
      </c>
      <c r="G17" s="28">
        <v>911784.08</v>
      </c>
      <c r="H17" s="28">
        <v>897805.89</v>
      </c>
      <c r="I17" s="28">
        <v>886633.98</v>
      </c>
      <c r="J17" s="28">
        <v>891571.95</v>
      </c>
      <c r="K17" s="28">
        <f t="shared" si="1"/>
        <v>8151521.5499999998</v>
      </c>
      <c r="L17" s="28"/>
      <c r="M17" s="28"/>
      <c r="N17" s="28"/>
      <c r="O17" s="28"/>
      <c r="P17" s="28"/>
      <c r="Q17" s="28"/>
      <c r="R17" s="28"/>
      <c r="T17" s="28"/>
      <c r="U17" s="28"/>
      <c r="V17" s="28"/>
    </row>
    <row r="18" spans="1:22" ht="21" customHeight="1" x14ac:dyDescent="0.25">
      <c r="A18" s="14" t="s">
        <v>7</v>
      </c>
      <c r="B18" s="29">
        <f t="shared" ref="B18:H18" si="2">+B19+B20+B21+B22+B23+B24+B25+B26+B27</f>
        <v>13455356.91</v>
      </c>
      <c r="C18" s="29">
        <f t="shared" si="2"/>
        <v>13506518.169999998</v>
      </c>
      <c r="D18" s="29">
        <f t="shared" si="2"/>
        <v>19863606.969999999</v>
      </c>
      <c r="E18" s="29">
        <f t="shared" si="2"/>
        <v>24116152.330000002</v>
      </c>
      <c r="F18" s="29">
        <f t="shared" si="2"/>
        <v>20759713.939999998</v>
      </c>
      <c r="G18" s="29">
        <f t="shared" si="2"/>
        <v>26070723.380000003</v>
      </c>
      <c r="H18" s="29">
        <f t="shared" si="2"/>
        <v>28910552.789999999</v>
      </c>
      <c r="I18" s="29">
        <f t="shared" ref="I18:J18" si="3">+I19+I20+I21+I22+I23+I24+I25+I26+I27</f>
        <v>35656605.57</v>
      </c>
      <c r="J18" s="29">
        <f t="shared" si="3"/>
        <v>28658826.809999999</v>
      </c>
      <c r="K18" s="29">
        <f>+B18+C18+D18+E18+F18+G18+H18+I18+J18</f>
        <v>210998056.86999997</v>
      </c>
      <c r="L18" s="29"/>
      <c r="M18" s="29"/>
      <c r="N18" s="29"/>
      <c r="O18" s="29"/>
      <c r="P18" s="29"/>
      <c r="Q18" s="29"/>
      <c r="R18" s="29"/>
      <c r="T18" s="29"/>
      <c r="U18" s="29"/>
      <c r="V18" s="29"/>
    </row>
    <row r="19" spans="1:22" ht="15.75" customHeight="1" x14ac:dyDescent="0.25">
      <c r="A19" s="15" t="s">
        <v>8</v>
      </c>
      <c r="B19" s="28">
        <v>7137215.0099999998</v>
      </c>
      <c r="C19" s="28">
        <v>7965904.6399999997</v>
      </c>
      <c r="D19" s="28">
        <v>10408192.25</v>
      </c>
      <c r="E19" s="28">
        <v>15683384.970000001</v>
      </c>
      <c r="F19" s="28">
        <v>11199665.23</v>
      </c>
      <c r="G19" s="28">
        <v>10716429.76</v>
      </c>
      <c r="H19" s="28">
        <v>11513945.140000001</v>
      </c>
      <c r="I19" s="28">
        <v>10039226.23</v>
      </c>
      <c r="J19" s="28">
        <v>15035706.74</v>
      </c>
      <c r="K19" s="28">
        <f>SUM(B19:J19)</f>
        <v>99699669.969999999</v>
      </c>
      <c r="L19" s="28"/>
      <c r="M19" s="28"/>
      <c r="N19" s="28"/>
      <c r="O19" s="28"/>
      <c r="P19" s="28"/>
      <c r="Q19" s="28"/>
      <c r="R19" s="28"/>
      <c r="T19" s="28"/>
      <c r="U19" s="28"/>
      <c r="V19" s="28"/>
    </row>
    <row r="20" spans="1:22" ht="30" x14ac:dyDescent="0.25">
      <c r="A20" s="15" t="s">
        <v>9</v>
      </c>
      <c r="B20" s="26">
        <v>0</v>
      </c>
      <c r="C20" s="28">
        <v>0</v>
      </c>
      <c r="D20" s="28">
        <v>543331</v>
      </c>
      <c r="E20" s="28">
        <v>0</v>
      </c>
      <c r="F20" s="28">
        <v>0</v>
      </c>
      <c r="G20" s="28">
        <v>413590</v>
      </c>
      <c r="H20" s="28">
        <v>0</v>
      </c>
      <c r="I20" s="28">
        <v>0</v>
      </c>
      <c r="J20" s="28">
        <v>0</v>
      </c>
      <c r="K20" s="28">
        <f t="shared" ref="K20:K27" si="4">SUM(B20:J20)</f>
        <v>956921</v>
      </c>
      <c r="L20" s="28"/>
      <c r="M20" s="28"/>
      <c r="N20" s="28"/>
      <c r="O20" s="28"/>
      <c r="P20" s="28"/>
      <c r="Q20" s="28"/>
      <c r="R20" s="28"/>
      <c r="T20" s="26"/>
      <c r="U20" s="31"/>
      <c r="V20" s="28"/>
    </row>
    <row r="21" spans="1:22" x14ac:dyDescent="0.25">
      <c r="A21" s="15" t="s">
        <v>10</v>
      </c>
      <c r="B21" s="28">
        <v>4465562.3600000003</v>
      </c>
      <c r="C21" s="28">
        <v>4071564.76</v>
      </c>
      <c r="D21" s="26">
        <v>5017046.18</v>
      </c>
      <c r="E21" s="26">
        <v>4430773.04</v>
      </c>
      <c r="F21" s="26">
        <v>5566449.8200000003</v>
      </c>
      <c r="G21" s="26">
        <v>5022377.13</v>
      </c>
      <c r="H21" s="28">
        <v>4178736.44</v>
      </c>
      <c r="I21" s="28">
        <v>6736220.4500000002</v>
      </c>
      <c r="J21" s="28">
        <v>4674383.0999999996</v>
      </c>
      <c r="K21" s="28">
        <f t="shared" si="4"/>
        <v>44163113.280000001</v>
      </c>
      <c r="L21" s="28"/>
      <c r="M21" s="28"/>
      <c r="N21" s="28"/>
      <c r="O21" s="28"/>
      <c r="P21" s="28"/>
      <c r="Q21" s="28"/>
      <c r="R21" s="28"/>
      <c r="T21" s="28"/>
      <c r="U21" s="28"/>
      <c r="V21" s="28"/>
    </row>
    <row r="22" spans="1:22" ht="18" customHeight="1" x14ac:dyDescent="0.25">
      <c r="A22" s="15" t="s">
        <v>11</v>
      </c>
      <c r="B22" s="26">
        <v>0</v>
      </c>
      <c r="C22" s="28">
        <v>75000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1152916</v>
      </c>
      <c r="J22" s="28">
        <v>0</v>
      </c>
      <c r="K22" s="28">
        <f t="shared" si="4"/>
        <v>1227916</v>
      </c>
      <c r="L22" s="28"/>
      <c r="M22" s="28"/>
      <c r="N22" s="28"/>
      <c r="O22" s="28"/>
      <c r="P22" s="28"/>
      <c r="Q22" s="28"/>
      <c r="R22" s="28"/>
      <c r="T22" s="26"/>
      <c r="U22" s="28"/>
      <c r="V22" s="28"/>
    </row>
    <row r="23" spans="1:22" x14ac:dyDescent="0.25">
      <c r="A23" s="15" t="s">
        <v>12</v>
      </c>
      <c r="B23" s="28">
        <v>433600.33</v>
      </c>
      <c r="C23" s="28">
        <v>433600.33</v>
      </c>
      <c r="D23" s="28">
        <v>426600.33</v>
      </c>
      <c r="E23" s="28">
        <v>334284.26</v>
      </c>
      <c r="F23" s="28">
        <v>433600.33</v>
      </c>
      <c r="G23" s="28">
        <v>581454.32999999996</v>
      </c>
      <c r="H23" s="28">
        <v>480219.77</v>
      </c>
      <c r="I23" s="28">
        <v>464693.33</v>
      </c>
      <c r="J23" s="28">
        <v>598188.38</v>
      </c>
      <c r="K23" s="28">
        <f t="shared" si="4"/>
        <v>4186241.39</v>
      </c>
      <c r="L23" s="28"/>
      <c r="M23" s="28"/>
      <c r="N23" s="28"/>
      <c r="O23" s="28"/>
      <c r="P23" s="28"/>
      <c r="Q23" s="28"/>
      <c r="R23" s="28"/>
      <c r="T23" s="28"/>
      <c r="U23" s="28"/>
      <c r="V23" s="28"/>
    </row>
    <row r="24" spans="1:22" ht="19.5" customHeight="1" x14ac:dyDescent="0.25">
      <c r="A24" s="15" t="s">
        <v>13</v>
      </c>
      <c r="B24" s="26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5315989.1500000004</v>
      </c>
      <c r="K24" s="28">
        <f t="shared" si="4"/>
        <v>5315989.1500000004</v>
      </c>
      <c r="L24" s="28"/>
      <c r="M24" s="28"/>
      <c r="N24" s="28"/>
      <c r="O24" s="28"/>
      <c r="P24" s="28"/>
      <c r="Q24" s="28"/>
      <c r="R24" s="28"/>
      <c r="T24" s="26"/>
      <c r="U24" s="28"/>
      <c r="V24" s="28"/>
    </row>
    <row r="25" spans="1:22" ht="42.75" customHeight="1" x14ac:dyDescent="0.25">
      <c r="A25" s="15" t="s">
        <v>14</v>
      </c>
      <c r="B25" s="28">
        <v>1418979.21</v>
      </c>
      <c r="C25" s="28">
        <v>144000</v>
      </c>
      <c r="D25" s="28">
        <v>2870824.07</v>
      </c>
      <c r="E25" s="28">
        <v>3288133.56</v>
      </c>
      <c r="F25" s="28">
        <v>3294380.56</v>
      </c>
      <c r="G25" s="28">
        <v>9040822.1600000001</v>
      </c>
      <c r="H25" s="28">
        <v>12599775.52</v>
      </c>
      <c r="I25" s="28">
        <v>16679296.16</v>
      </c>
      <c r="J25" s="28">
        <v>2919509.44</v>
      </c>
      <c r="K25" s="28">
        <f t="shared" si="4"/>
        <v>52255720.68</v>
      </c>
      <c r="L25" s="28"/>
      <c r="M25" s="28"/>
      <c r="N25" s="28"/>
      <c r="O25" s="28"/>
      <c r="P25" s="28"/>
      <c r="Q25" s="28"/>
      <c r="R25" s="28"/>
      <c r="T25" s="26"/>
      <c r="U25" s="28"/>
      <c r="V25" s="28"/>
    </row>
    <row r="26" spans="1:22" ht="30" x14ac:dyDescent="0.25">
      <c r="A26" s="15" t="s">
        <v>15</v>
      </c>
      <c r="B26" s="28">
        <v>0</v>
      </c>
      <c r="C26" s="28">
        <v>0</v>
      </c>
      <c r="D26" s="28">
        <v>0</v>
      </c>
      <c r="E26" s="28">
        <v>379576.5</v>
      </c>
      <c r="F26" s="28">
        <v>84370</v>
      </c>
      <c r="G26" s="28">
        <v>296050</v>
      </c>
      <c r="H26" s="28">
        <v>84370</v>
      </c>
      <c r="I26" s="28">
        <v>571592</v>
      </c>
      <c r="J26" s="28">
        <v>115050</v>
      </c>
      <c r="K26" s="28">
        <f t="shared" si="4"/>
        <v>1531008.5</v>
      </c>
      <c r="L26" s="28"/>
      <c r="M26" s="28"/>
      <c r="N26" s="28"/>
      <c r="O26" s="28"/>
      <c r="P26" s="28"/>
      <c r="Q26" s="28"/>
      <c r="R26" s="28"/>
      <c r="T26" s="28"/>
      <c r="U26" s="28"/>
      <c r="V26" s="28"/>
    </row>
    <row r="27" spans="1:22" ht="20.25" customHeight="1" x14ac:dyDescent="0.25">
      <c r="A27" s="15" t="s">
        <v>37</v>
      </c>
      <c r="B27" s="26">
        <v>0</v>
      </c>
      <c r="C27" s="28">
        <v>816448.44</v>
      </c>
      <c r="D27" s="28">
        <v>597613.14</v>
      </c>
      <c r="E27" s="28">
        <v>0</v>
      </c>
      <c r="F27" s="28">
        <v>181248</v>
      </c>
      <c r="G27" s="28">
        <v>0</v>
      </c>
      <c r="H27" s="28">
        <v>53505.919999999998</v>
      </c>
      <c r="I27" s="28">
        <v>12661.4</v>
      </c>
      <c r="J27" s="28">
        <v>0</v>
      </c>
      <c r="K27" s="28">
        <f t="shared" si="4"/>
        <v>1661476.9</v>
      </c>
      <c r="L27" s="28"/>
      <c r="M27" s="28"/>
      <c r="N27" s="28"/>
      <c r="O27" s="28"/>
      <c r="P27" s="28"/>
      <c r="Q27" s="28"/>
      <c r="R27" s="28"/>
      <c r="U27" s="28"/>
      <c r="V27" s="28"/>
    </row>
    <row r="28" spans="1:22" ht="15.75" customHeight="1" x14ac:dyDescent="0.25">
      <c r="A28" s="14" t="s">
        <v>16</v>
      </c>
      <c r="B28" s="22">
        <f t="shared" ref="B28:G28" si="5">+B29+B30+B31+B32+B33+B34+B35+B36+B37</f>
        <v>4231969.72</v>
      </c>
      <c r="C28" s="22">
        <f t="shared" si="5"/>
        <v>45105726.909999996</v>
      </c>
      <c r="D28" s="22">
        <f t="shared" si="5"/>
        <v>32613401.039999999</v>
      </c>
      <c r="E28" s="22">
        <f t="shared" si="5"/>
        <v>39568193.369999997</v>
      </c>
      <c r="F28" s="22">
        <f t="shared" si="5"/>
        <v>40976702.270000003</v>
      </c>
      <c r="G28" s="22">
        <f t="shared" si="5"/>
        <v>50710488.93</v>
      </c>
      <c r="H28" s="22">
        <f t="shared" ref="H28:I28" si="6">+H29+H30+H31+H32+H33+H34+H35+H36+H37</f>
        <v>42785448.359999999</v>
      </c>
      <c r="I28" s="22">
        <f t="shared" si="6"/>
        <v>32420161.890000001</v>
      </c>
      <c r="J28" s="22">
        <f t="shared" ref="J28" si="7">+J29+J30+J31+J32+J33+J34+J35+J36+J37</f>
        <v>47608175.829999998</v>
      </c>
      <c r="K28" s="29">
        <f>+B28+C28+D28+E28+F28+G28+H28+I28+J28</f>
        <v>336020268.31999999</v>
      </c>
      <c r="L28" s="29"/>
      <c r="M28" s="29"/>
      <c r="N28" s="29"/>
      <c r="O28" s="29"/>
      <c r="P28" s="29"/>
      <c r="Q28" s="29"/>
      <c r="R28" s="29"/>
      <c r="T28" s="29"/>
      <c r="U28" s="29"/>
      <c r="V28" s="29"/>
    </row>
    <row r="29" spans="1:22" ht="23.25" customHeight="1" x14ac:dyDescent="0.25">
      <c r="A29" s="15" t="s">
        <v>17</v>
      </c>
      <c r="B29" s="28">
        <v>279378.14</v>
      </c>
      <c r="C29" s="28">
        <v>21928392.690000001</v>
      </c>
      <c r="D29" s="28">
        <v>11267661.060000001</v>
      </c>
      <c r="E29" s="28">
        <v>11825867.82</v>
      </c>
      <c r="F29" s="28">
        <v>11890105.970000001</v>
      </c>
      <c r="G29" s="28">
        <v>16046095.93</v>
      </c>
      <c r="H29" s="28">
        <v>12705343.24</v>
      </c>
      <c r="I29" s="28">
        <v>14534354.869999999</v>
      </c>
      <c r="J29" s="28">
        <v>13150794.58</v>
      </c>
      <c r="K29" s="28">
        <f>SUM(B29:J29)</f>
        <v>113627994.3</v>
      </c>
      <c r="L29" s="28"/>
      <c r="M29" s="28"/>
      <c r="N29" s="28"/>
      <c r="O29" s="28"/>
      <c r="P29" s="28"/>
      <c r="Q29" s="28"/>
      <c r="R29" s="28"/>
      <c r="T29" s="28"/>
      <c r="U29" s="28"/>
      <c r="V29" s="28"/>
    </row>
    <row r="30" spans="1:22" ht="18" customHeight="1" x14ac:dyDescent="0.25">
      <c r="A30" s="15" t="s">
        <v>18</v>
      </c>
      <c r="B30" s="26">
        <v>0</v>
      </c>
      <c r="C30" s="28">
        <v>380432</v>
      </c>
      <c r="D30" s="28">
        <v>36509.199999999997</v>
      </c>
      <c r="E30" s="28">
        <v>84411.48</v>
      </c>
      <c r="F30" s="28">
        <v>320592</v>
      </c>
      <c r="G30" s="28">
        <v>5858255.2800000003</v>
      </c>
      <c r="H30" s="28">
        <v>2597154.04</v>
      </c>
      <c r="I30" s="28">
        <v>488578.76</v>
      </c>
      <c r="J30" s="28">
        <v>102553.8</v>
      </c>
      <c r="K30" s="28">
        <f t="shared" ref="K30:K37" si="8">SUM(B30:J30)</f>
        <v>9868486.5600000005</v>
      </c>
      <c r="L30" s="28"/>
      <c r="M30" s="28"/>
      <c r="N30" s="28"/>
      <c r="O30" s="28"/>
      <c r="P30" s="28"/>
      <c r="Q30" s="28"/>
      <c r="R30" s="28"/>
      <c r="T30" s="26"/>
      <c r="U30" s="28"/>
      <c r="V30" s="28"/>
    </row>
    <row r="31" spans="1:22" ht="30" x14ac:dyDescent="0.25">
      <c r="A31" s="15" t="s">
        <v>19</v>
      </c>
      <c r="B31" s="26">
        <v>0</v>
      </c>
      <c r="C31" s="28">
        <v>115640</v>
      </c>
      <c r="D31" s="28">
        <v>828019.1</v>
      </c>
      <c r="E31" s="28">
        <v>2368779.52</v>
      </c>
      <c r="F31" s="28">
        <v>3433092.89</v>
      </c>
      <c r="G31" s="28">
        <v>452221.2</v>
      </c>
      <c r="H31" s="28">
        <v>47283.78</v>
      </c>
      <c r="I31" s="28">
        <v>390953.74</v>
      </c>
      <c r="J31" s="28">
        <v>3833879</v>
      </c>
      <c r="K31" s="28">
        <f t="shared" si="8"/>
        <v>11469869.23</v>
      </c>
      <c r="L31" s="28"/>
      <c r="M31" s="28"/>
      <c r="N31" s="28"/>
      <c r="O31" s="28"/>
      <c r="P31" s="28"/>
      <c r="Q31" s="28"/>
      <c r="R31" s="28"/>
      <c r="T31" s="26"/>
      <c r="U31" s="28"/>
      <c r="V31" s="28"/>
    </row>
    <row r="32" spans="1:22" ht="21" customHeight="1" x14ac:dyDescent="0.25">
      <c r="A32" s="15" t="s">
        <v>20</v>
      </c>
      <c r="B32" s="26">
        <v>0</v>
      </c>
      <c r="C32" s="28">
        <v>0</v>
      </c>
      <c r="D32" s="28">
        <v>17325.04</v>
      </c>
      <c r="E32" s="28">
        <v>4383393.8499999996</v>
      </c>
      <c r="F32" s="28">
        <v>0</v>
      </c>
      <c r="G32" s="28">
        <v>1726056.56</v>
      </c>
      <c r="H32" s="28">
        <v>169050</v>
      </c>
      <c r="I32" s="28">
        <v>0</v>
      </c>
      <c r="J32" s="28">
        <v>2284443.4</v>
      </c>
      <c r="K32" s="28">
        <f t="shared" si="8"/>
        <v>8580268.8499999996</v>
      </c>
      <c r="L32" s="26"/>
      <c r="M32" s="26"/>
      <c r="N32" s="28"/>
      <c r="O32" s="28"/>
      <c r="P32" s="28"/>
      <c r="Q32" s="28"/>
      <c r="R32" s="28"/>
      <c r="T32" s="26"/>
      <c r="U32" s="28"/>
      <c r="V32" s="28"/>
    </row>
    <row r="33" spans="1:22" ht="30" x14ac:dyDescent="0.25">
      <c r="A33" s="15" t="s">
        <v>21</v>
      </c>
      <c r="B33" s="26">
        <v>0</v>
      </c>
      <c r="C33" s="28">
        <v>77282.83</v>
      </c>
      <c r="D33" s="28">
        <v>362666.19</v>
      </c>
      <c r="E33" s="28">
        <v>304092.53999999998</v>
      </c>
      <c r="F33" s="28">
        <v>648525.89</v>
      </c>
      <c r="G33" s="28">
        <v>318171.51</v>
      </c>
      <c r="H33" s="28">
        <v>926422.2</v>
      </c>
      <c r="I33" s="28">
        <v>282674.95</v>
      </c>
      <c r="J33" s="28">
        <v>75233.8</v>
      </c>
      <c r="K33" s="28">
        <f t="shared" si="8"/>
        <v>2995069.91</v>
      </c>
      <c r="L33" s="28"/>
      <c r="M33" s="28"/>
      <c r="N33" s="28"/>
      <c r="O33" s="28"/>
      <c r="P33" s="28"/>
      <c r="Q33" s="28"/>
      <c r="R33" s="28"/>
      <c r="T33" s="26"/>
      <c r="U33" s="28"/>
      <c r="V33" s="28"/>
    </row>
    <row r="34" spans="1:22" ht="30" x14ac:dyDescent="0.25">
      <c r="A34" s="15" t="s">
        <v>22</v>
      </c>
      <c r="B34" s="26">
        <v>0</v>
      </c>
      <c r="C34" s="28">
        <v>137920.51999999999</v>
      </c>
      <c r="D34" s="23">
        <v>347481.51</v>
      </c>
      <c r="E34" s="23">
        <v>655251.91</v>
      </c>
      <c r="F34" s="23">
        <v>200083.99</v>
      </c>
      <c r="G34" s="23">
        <v>1204521.26</v>
      </c>
      <c r="H34" s="28">
        <v>120001.41</v>
      </c>
      <c r="I34" s="28">
        <v>115518.21</v>
      </c>
      <c r="J34" s="28">
        <v>201029.87</v>
      </c>
      <c r="K34" s="28">
        <f t="shared" si="8"/>
        <v>2981808.68</v>
      </c>
      <c r="L34" s="28"/>
      <c r="M34" s="28"/>
      <c r="N34" s="28"/>
      <c r="O34" s="28"/>
      <c r="P34" s="28"/>
      <c r="Q34" s="28"/>
      <c r="R34" s="28"/>
      <c r="T34" s="26"/>
      <c r="U34" s="28"/>
      <c r="V34" s="28"/>
    </row>
    <row r="35" spans="1:22" ht="30" x14ac:dyDescent="0.25">
      <c r="A35" s="15" t="s">
        <v>23</v>
      </c>
      <c r="B35" s="28">
        <v>3952591.58</v>
      </c>
      <c r="C35" s="28">
        <v>21865139.260000002</v>
      </c>
      <c r="D35" s="28">
        <v>16710708.57</v>
      </c>
      <c r="E35" s="28">
        <v>17386958.850000001</v>
      </c>
      <c r="F35" s="28">
        <v>17929815.329999998</v>
      </c>
      <c r="G35" s="28">
        <v>16895929.969999999</v>
      </c>
      <c r="H35" s="28">
        <v>16907033.52</v>
      </c>
      <c r="I35" s="28">
        <v>14477969.880000001</v>
      </c>
      <c r="J35" s="28">
        <v>16989714.050000001</v>
      </c>
      <c r="K35" s="28">
        <f t="shared" si="8"/>
        <v>143115861.00999999</v>
      </c>
      <c r="L35" s="28"/>
      <c r="M35" s="28"/>
      <c r="N35" s="28"/>
      <c r="O35" s="28"/>
      <c r="P35" s="28"/>
      <c r="Q35" s="28"/>
      <c r="R35" s="28"/>
      <c r="T35" s="28"/>
      <c r="U35" s="28"/>
      <c r="V35" s="28"/>
    </row>
    <row r="36" spans="1:22" ht="30" x14ac:dyDescent="0.25">
      <c r="A36" s="15" t="s">
        <v>38</v>
      </c>
      <c r="B36" s="26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f t="shared" si="8"/>
        <v>0</v>
      </c>
      <c r="L36" s="28"/>
      <c r="M36" s="28"/>
      <c r="N36" s="28"/>
      <c r="O36" s="28"/>
      <c r="P36" s="28"/>
      <c r="Q36" s="28"/>
      <c r="R36" s="28"/>
      <c r="T36" s="26"/>
      <c r="U36" s="28"/>
      <c r="V36" s="28"/>
    </row>
    <row r="37" spans="1:22" ht="21" customHeight="1" x14ac:dyDescent="0.25">
      <c r="A37" s="15" t="s">
        <v>24</v>
      </c>
      <c r="B37" s="26">
        <v>0</v>
      </c>
      <c r="C37" s="28">
        <v>600919.61</v>
      </c>
      <c r="D37" s="28">
        <v>3043030.37</v>
      </c>
      <c r="E37" s="28">
        <v>2559437.4</v>
      </c>
      <c r="F37" s="28">
        <v>6554486.2000000002</v>
      </c>
      <c r="G37" s="28">
        <v>8209237.2199999997</v>
      </c>
      <c r="H37" s="28">
        <v>9313160.1699999999</v>
      </c>
      <c r="I37" s="28">
        <v>2130111.48</v>
      </c>
      <c r="J37" s="28">
        <v>10970527.33</v>
      </c>
      <c r="K37" s="28">
        <f t="shared" si="8"/>
        <v>43380909.780000001</v>
      </c>
      <c r="L37" s="28"/>
      <c r="M37" s="28"/>
      <c r="N37" s="28"/>
      <c r="O37" s="28"/>
      <c r="P37" s="28"/>
      <c r="Q37" s="28"/>
      <c r="R37" s="28"/>
      <c r="T37" s="26"/>
      <c r="U37" s="28"/>
      <c r="V37" s="28"/>
    </row>
    <row r="38" spans="1:22" ht="24" customHeight="1" x14ac:dyDescent="0.25">
      <c r="A38" s="14" t="s">
        <v>25</v>
      </c>
      <c r="B38" s="29">
        <f t="shared" ref="B38:J38" si="9">+B39+B40+B41+B42+B43+B44+B45+B46+B3</f>
        <v>497259968.81</v>
      </c>
      <c r="C38" s="29">
        <f t="shared" si="9"/>
        <v>495577975.92000002</v>
      </c>
      <c r="D38" s="29">
        <f t="shared" si="9"/>
        <v>507947478.25999999</v>
      </c>
      <c r="E38" s="29">
        <f t="shared" si="9"/>
        <v>558426732.46000004</v>
      </c>
      <c r="F38" s="29">
        <f t="shared" si="9"/>
        <v>531583546.42000002</v>
      </c>
      <c r="G38" s="29">
        <f t="shared" si="9"/>
        <v>535228307.85000002</v>
      </c>
      <c r="H38" s="29">
        <f t="shared" si="9"/>
        <v>543372614.95000005</v>
      </c>
      <c r="I38" s="29">
        <f t="shared" si="9"/>
        <v>536509501.89999998</v>
      </c>
      <c r="J38" s="29">
        <f t="shared" si="9"/>
        <v>538641022.46000004</v>
      </c>
      <c r="K38" s="29">
        <f>+B38+C38+D38+E38+F38+G38+H38+I38+J38</f>
        <v>4744547149.0300007</v>
      </c>
      <c r="L38" s="29"/>
      <c r="M38" s="29"/>
      <c r="N38" s="29"/>
      <c r="O38" s="29"/>
      <c r="P38" s="29"/>
      <c r="Q38" s="29"/>
      <c r="R38" s="29"/>
      <c r="T38" s="29"/>
      <c r="U38" s="32"/>
      <c r="V38" s="29"/>
    </row>
    <row r="39" spans="1:22" ht="30" x14ac:dyDescent="0.25">
      <c r="A39" s="15" t="s">
        <v>26</v>
      </c>
      <c r="B39" s="28">
        <v>489759968.81</v>
      </c>
      <c r="C39" s="28">
        <v>493753316.29000002</v>
      </c>
      <c r="D39" s="28">
        <v>506573149.77999997</v>
      </c>
      <c r="E39" s="28">
        <v>549936016.46000004</v>
      </c>
      <c r="F39" s="28">
        <v>530923734.42000002</v>
      </c>
      <c r="G39" s="28">
        <v>534568495.85000002</v>
      </c>
      <c r="H39" s="28">
        <v>534693276.05000001</v>
      </c>
      <c r="I39" s="28">
        <v>535849689.89999998</v>
      </c>
      <c r="J39" s="28">
        <v>537981210.46000004</v>
      </c>
      <c r="K39" s="28">
        <f>SUM(B39:J39)</f>
        <v>4714038858.0200005</v>
      </c>
      <c r="L39" s="28"/>
      <c r="M39" s="28"/>
      <c r="N39" s="28"/>
      <c r="O39" s="28"/>
      <c r="P39" s="28"/>
      <c r="Q39" s="28"/>
      <c r="R39" s="28"/>
      <c r="T39" s="28"/>
      <c r="U39" s="28"/>
      <c r="V39" s="28"/>
    </row>
    <row r="40" spans="1:22" ht="30" x14ac:dyDescent="0.25">
      <c r="A40" s="15" t="s">
        <v>39</v>
      </c>
      <c r="B40" s="26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f t="shared" ref="K40:K46" si="10">SUM(B40:J40)</f>
        <v>0</v>
      </c>
      <c r="L40" s="26"/>
      <c r="M40" s="26"/>
      <c r="N40" s="26"/>
      <c r="O40" s="26"/>
      <c r="P40" s="26"/>
      <c r="Q40" s="26"/>
      <c r="R40" s="26"/>
      <c r="T40" s="26"/>
      <c r="U40" s="28"/>
      <c r="V40" s="28"/>
    </row>
    <row r="41" spans="1:22" ht="30" x14ac:dyDescent="0.25">
      <c r="A41" s="15" t="s">
        <v>40</v>
      </c>
      <c r="B41" s="26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f t="shared" si="10"/>
        <v>0</v>
      </c>
      <c r="L41" s="26"/>
      <c r="M41" s="26"/>
      <c r="N41" s="26"/>
      <c r="O41" s="26"/>
      <c r="P41" s="26"/>
      <c r="Q41" s="26"/>
      <c r="R41" s="26"/>
      <c r="T41" s="26"/>
      <c r="U41" s="28"/>
      <c r="V41" s="28"/>
    </row>
    <row r="42" spans="1:22" ht="30" x14ac:dyDescent="0.25">
      <c r="A42" s="15" t="s">
        <v>41</v>
      </c>
      <c r="B42" s="26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f t="shared" si="10"/>
        <v>0</v>
      </c>
      <c r="L42" s="26"/>
      <c r="M42" s="26"/>
      <c r="N42" s="26"/>
      <c r="O42" s="26"/>
      <c r="P42" s="26"/>
      <c r="Q42" s="26"/>
      <c r="R42" s="26"/>
      <c r="T42" s="26"/>
      <c r="U42" s="28"/>
      <c r="V42" s="28"/>
    </row>
    <row r="43" spans="1:22" ht="30" x14ac:dyDescent="0.25">
      <c r="A43" s="15" t="s">
        <v>42</v>
      </c>
      <c r="B43" s="26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f t="shared" si="10"/>
        <v>0</v>
      </c>
      <c r="L43" s="26"/>
      <c r="M43" s="26"/>
      <c r="N43" s="26"/>
      <c r="O43" s="26"/>
      <c r="P43" s="26"/>
      <c r="Q43" s="26"/>
      <c r="R43" s="26"/>
      <c r="T43" s="26"/>
      <c r="U43" s="28"/>
      <c r="V43" s="28"/>
    </row>
    <row r="44" spans="1:22" ht="19.5" customHeight="1" x14ac:dyDescent="0.25">
      <c r="A44" s="15" t="s">
        <v>82</v>
      </c>
      <c r="B44" s="26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f t="shared" si="10"/>
        <v>0</v>
      </c>
      <c r="L44" s="26"/>
      <c r="M44" s="26"/>
      <c r="N44" s="26"/>
      <c r="O44" s="26"/>
      <c r="P44" s="26"/>
      <c r="Q44" s="26"/>
      <c r="R44" s="26"/>
      <c r="T44" s="26"/>
      <c r="U44" s="28"/>
      <c r="V44" s="28"/>
    </row>
    <row r="45" spans="1:22" ht="30" x14ac:dyDescent="0.25">
      <c r="A45" s="15" t="s">
        <v>27</v>
      </c>
      <c r="B45" s="26">
        <v>0</v>
      </c>
      <c r="C45" s="28">
        <v>505033.63</v>
      </c>
      <c r="D45" s="28">
        <v>714515.48</v>
      </c>
      <c r="E45" s="28">
        <v>330903</v>
      </c>
      <c r="F45" s="28">
        <v>0</v>
      </c>
      <c r="G45" s="28">
        <v>0</v>
      </c>
      <c r="H45" s="28">
        <v>519526.9</v>
      </c>
      <c r="I45" s="28">
        <v>0</v>
      </c>
      <c r="J45" s="28">
        <v>0</v>
      </c>
      <c r="K45" s="28">
        <f t="shared" si="10"/>
        <v>2069979.0099999998</v>
      </c>
      <c r="L45" s="26"/>
      <c r="M45" s="28"/>
      <c r="N45" s="26"/>
      <c r="O45" s="26"/>
      <c r="P45" s="26"/>
      <c r="Q45" s="23"/>
      <c r="R45" s="26"/>
      <c r="T45" s="26"/>
      <c r="U45" s="28"/>
      <c r="V45" s="28"/>
    </row>
    <row r="46" spans="1:22" ht="30" x14ac:dyDescent="0.25">
      <c r="A46" s="15" t="s">
        <v>43</v>
      </c>
      <c r="B46" s="26">
        <v>7500000</v>
      </c>
      <c r="C46" s="28">
        <v>1319626</v>
      </c>
      <c r="D46" s="28">
        <v>659813</v>
      </c>
      <c r="E46" s="28">
        <v>8159813</v>
      </c>
      <c r="F46" s="28">
        <v>659812</v>
      </c>
      <c r="G46" s="28">
        <v>659812</v>
      </c>
      <c r="H46" s="28">
        <v>8159812</v>
      </c>
      <c r="I46" s="28">
        <v>659812</v>
      </c>
      <c r="J46" s="28">
        <v>659812</v>
      </c>
      <c r="K46" s="28">
        <f t="shared" si="10"/>
        <v>28438312</v>
      </c>
      <c r="L46" s="28"/>
      <c r="M46" s="28"/>
      <c r="N46" s="28"/>
      <c r="O46" s="28"/>
      <c r="P46" s="1"/>
      <c r="Q46" s="1"/>
      <c r="R46" s="26"/>
      <c r="T46" s="1"/>
      <c r="U46" s="28"/>
      <c r="V46" s="28"/>
    </row>
    <row r="47" spans="1:22" x14ac:dyDescent="0.25">
      <c r="A47" s="14" t="s">
        <v>44</v>
      </c>
      <c r="B47" s="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f>+C47+B47+D47+E47+F47+G47+H47+I47+J47</f>
        <v>0</v>
      </c>
      <c r="L47" s="9"/>
      <c r="M47" s="5"/>
      <c r="N47" s="9"/>
      <c r="O47" s="9"/>
      <c r="P47" s="9"/>
      <c r="Q47" s="9"/>
      <c r="R47" s="9"/>
      <c r="T47" s="26"/>
      <c r="U47" s="26"/>
    </row>
    <row r="48" spans="1:22" ht="30" x14ac:dyDescent="0.25">
      <c r="A48" s="15" t="s">
        <v>45</v>
      </c>
      <c r="B48" s="26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f>SUM(B48:J48)</f>
        <v>0</v>
      </c>
      <c r="L48" s="6"/>
      <c r="M48" s="6"/>
      <c r="N48" s="6"/>
      <c r="O48" s="26"/>
      <c r="P48" s="26"/>
      <c r="Q48" s="26"/>
      <c r="R48" s="26"/>
      <c r="T48" s="26"/>
      <c r="U48" s="26"/>
      <c r="V48" s="26"/>
    </row>
    <row r="49" spans="1:22" ht="30" x14ac:dyDescent="0.25">
      <c r="A49" s="15" t="s">
        <v>46</v>
      </c>
      <c r="B49" s="26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f t="shared" ref="K49:K54" si="11">SUM(B49:J49)</f>
        <v>0</v>
      </c>
      <c r="L49" s="6"/>
      <c r="M49" s="6"/>
      <c r="N49" s="6"/>
      <c r="O49" s="26"/>
      <c r="P49" s="26"/>
      <c r="Q49" s="26"/>
      <c r="R49" s="26"/>
      <c r="T49" s="26"/>
      <c r="U49" s="26"/>
      <c r="V49" s="26"/>
    </row>
    <row r="50" spans="1:22" ht="30" x14ac:dyDescent="0.25">
      <c r="A50" s="15" t="s">
        <v>47</v>
      </c>
      <c r="B50" s="26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f t="shared" si="11"/>
        <v>0</v>
      </c>
      <c r="L50" s="6"/>
      <c r="M50" s="6"/>
      <c r="N50" s="6"/>
      <c r="O50" s="26"/>
      <c r="P50" s="26"/>
      <c r="Q50" s="26"/>
      <c r="R50" s="26"/>
      <c r="T50" s="26"/>
      <c r="U50" s="26"/>
      <c r="V50" s="26"/>
    </row>
    <row r="51" spans="1:22" ht="30" x14ac:dyDescent="0.25">
      <c r="A51" s="15" t="s">
        <v>48</v>
      </c>
      <c r="B51" s="26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f t="shared" si="11"/>
        <v>0</v>
      </c>
      <c r="L51" s="6"/>
      <c r="M51" s="6"/>
      <c r="N51" s="6"/>
      <c r="O51" s="26"/>
      <c r="P51" s="26"/>
      <c r="Q51" s="26"/>
      <c r="R51" s="26"/>
      <c r="T51" s="26"/>
      <c r="U51" s="26"/>
      <c r="V51" s="26"/>
    </row>
    <row r="52" spans="1:22" ht="30" x14ac:dyDescent="0.25">
      <c r="A52" s="15" t="s">
        <v>49</v>
      </c>
      <c r="B52" s="26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f t="shared" si="11"/>
        <v>0</v>
      </c>
      <c r="L52" s="6"/>
      <c r="M52" s="6"/>
      <c r="N52" s="6"/>
      <c r="O52" s="26"/>
      <c r="P52" s="26"/>
      <c r="Q52" s="26"/>
      <c r="R52" s="26"/>
      <c r="T52" s="26"/>
      <c r="U52" s="26"/>
      <c r="V52" s="26"/>
    </row>
    <row r="53" spans="1:22" ht="30" x14ac:dyDescent="0.25">
      <c r="A53" s="15" t="s">
        <v>50</v>
      </c>
      <c r="B53" s="26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f t="shared" si="11"/>
        <v>0</v>
      </c>
      <c r="L53" s="6"/>
      <c r="M53" s="6"/>
      <c r="N53" s="6"/>
      <c r="O53" s="26"/>
      <c r="P53" s="26"/>
      <c r="Q53" s="26"/>
      <c r="R53" s="26"/>
      <c r="T53" s="26"/>
      <c r="U53" s="26"/>
      <c r="V53" s="26"/>
    </row>
    <row r="54" spans="1:22" ht="30" x14ac:dyDescent="0.25">
      <c r="A54" s="15" t="s">
        <v>51</v>
      </c>
      <c r="B54" s="26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f t="shared" si="11"/>
        <v>0</v>
      </c>
      <c r="L54" s="6"/>
      <c r="M54" s="6"/>
      <c r="N54" s="6"/>
      <c r="O54" s="26"/>
      <c r="P54" s="26"/>
      <c r="Q54" s="26"/>
      <c r="R54" s="26"/>
      <c r="T54" s="26"/>
      <c r="U54" s="26"/>
      <c r="V54" s="26"/>
    </row>
    <row r="55" spans="1:22" ht="19.5" customHeight="1" x14ac:dyDescent="0.25">
      <c r="A55" s="14" t="s">
        <v>28</v>
      </c>
      <c r="B55" s="9">
        <v>0</v>
      </c>
      <c r="C55" s="9">
        <f t="shared" ref="C55:I55" si="12">+C56+C57+C58+C59+C60+C61+C62+C63+C64+C65+C66</f>
        <v>3983327.3200000003</v>
      </c>
      <c r="D55" s="9">
        <f t="shared" si="12"/>
        <v>4379540.59</v>
      </c>
      <c r="E55" s="9">
        <f t="shared" si="12"/>
        <v>3839174.13</v>
      </c>
      <c r="F55" s="9">
        <f t="shared" si="12"/>
        <v>12447915.899999999</v>
      </c>
      <c r="G55" s="9">
        <f t="shared" si="12"/>
        <v>29819981.57</v>
      </c>
      <c r="H55" s="9">
        <f t="shared" si="12"/>
        <v>12875985.41</v>
      </c>
      <c r="I55" s="9">
        <f t="shared" si="12"/>
        <v>18116747.349999998</v>
      </c>
      <c r="J55" s="9">
        <f t="shared" ref="J55" si="13">+J56+J57+J58+J59+J60+J61+J62+J63+J64+J65+J66</f>
        <v>5409592.9500000002</v>
      </c>
      <c r="K55" s="9">
        <f>+C55+B55+D55+E55+F55+G55+H55+I55+J55</f>
        <v>90872265.219999999</v>
      </c>
      <c r="L55" s="22"/>
      <c r="M55" s="22"/>
      <c r="N55" s="22"/>
      <c r="O55" s="22"/>
      <c r="P55" s="22"/>
      <c r="Q55" s="22"/>
      <c r="R55" s="22"/>
      <c r="T55" s="29"/>
      <c r="U55" s="29"/>
      <c r="V55" s="29"/>
    </row>
    <row r="56" spans="1:22" ht="19.5" customHeight="1" x14ac:dyDescent="0.25">
      <c r="A56" s="15" t="s">
        <v>29</v>
      </c>
      <c r="B56" s="26">
        <v>0</v>
      </c>
      <c r="C56" s="28">
        <v>712889.76</v>
      </c>
      <c r="D56" s="28">
        <v>3215322.67</v>
      </c>
      <c r="E56" s="28">
        <v>2955802.53</v>
      </c>
      <c r="F56" s="28">
        <v>6780979.3399999999</v>
      </c>
      <c r="G56" s="28">
        <v>5342421.58</v>
      </c>
      <c r="H56" s="28">
        <v>6276818.8799999999</v>
      </c>
      <c r="I56" s="28">
        <v>1556313.8</v>
      </c>
      <c r="J56" s="28">
        <v>1395349.09</v>
      </c>
      <c r="K56" s="28">
        <f>SUM(B56:J56)</f>
        <v>28235897.649999999</v>
      </c>
      <c r="L56" s="28"/>
      <c r="M56" s="28"/>
      <c r="N56" s="28"/>
      <c r="O56" s="28"/>
      <c r="P56" s="28"/>
      <c r="Q56" s="28"/>
      <c r="R56" s="28"/>
      <c r="T56" s="28"/>
      <c r="U56" s="28"/>
      <c r="V56" s="28"/>
    </row>
    <row r="57" spans="1:22" ht="30" x14ac:dyDescent="0.25">
      <c r="A57" s="15" t="s">
        <v>30</v>
      </c>
      <c r="B57" s="26">
        <v>0</v>
      </c>
      <c r="C57" s="28">
        <v>300059.84000000003</v>
      </c>
      <c r="D57" s="28">
        <v>71145.740000000005</v>
      </c>
      <c r="E57" s="28">
        <v>144958.28</v>
      </c>
      <c r="F57" s="28">
        <v>717465.48</v>
      </c>
      <c r="G57" s="28">
        <v>1460981.6</v>
      </c>
      <c r="H57" s="28">
        <v>1154158</v>
      </c>
      <c r="I57" s="28">
        <v>97692.2</v>
      </c>
      <c r="J57" s="28">
        <v>122436.8</v>
      </c>
      <c r="K57" s="28">
        <f t="shared" ref="K57:K66" si="14">SUM(B57:J57)</f>
        <v>4068897.94</v>
      </c>
      <c r="L57" s="26"/>
      <c r="M57" s="28"/>
      <c r="N57" s="28"/>
      <c r="O57" s="28"/>
      <c r="P57" s="10"/>
      <c r="Q57" s="23"/>
      <c r="R57" s="23"/>
      <c r="T57" s="26"/>
      <c r="U57" s="26"/>
      <c r="V57" s="28"/>
    </row>
    <row r="58" spans="1:22" ht="30" x14ac:dyDescent="0.25">
      <c r="A58" s="15" t="s">
        <v>31</v>
      </c>
      <c r="B58" s="26">
        <v>0</v>
      </c>
      <c r="C58" s="28">
        <v>0</v>
      </c>
      <c r="D58" s="28">
        <v>270810</v>
      </c>
      <c r="E58" s="28">
        <v>0</v>
      </c>
      <c r="F58" s="28">
        <v>89982.080000000002</v>
      </c>
      <c r="G58" s="28">
        <v>4861407.25</v>
      </c>
      <c r="H58" s="28">
        <v>642964.57999999996</v>
      </c>
      <c r="I58" s="28">
        <v>595622.69999999995</v>
      </c>
      <c r="J58" s="28">
        <v>381140</v>
      </c>
      <c r="K58" s="28">
        <f t="shared" si="14"/>
        <v>6841926.6100000003</v>
      </c>
      <c r="L58" s="28"/>
      <c r="M58" s="26"/>
      <c r="N58" s="26"/>
      <c r="O58" s="26"/>
      <c r="P58" s="26"/>
      <c r="Q58" s="26"/>
      <c r="R58" s="26"/>
      <c r="T58" s="26"/>
      <c r="U58" s="26"/>
    </row>
    <row r="59" spans="1:22" ht="30" x14ac:dyDescent="0.25">
      <c r="A59" s="15" t="s">
        <v>32</v>
      </c>
      <c r="B59" s="26">
        <v>0</v>
      </c>
      <c r="C59" s="28">
        <v>0</v>
      </c>
      <c r="D59" s="28">
        <v>554600</v>
      </c>
      <c r="E59" s="28">
        <v>461302.12</v>
      </c>
      <c r="F59" s="28">
        <v>0</v>
      </c>
      <c r="G59" s="28">
        <v>14203500</v>
      </c>
      <c r="H59" s="28">
        <v>0</v>
      </c>
      <c r="I59" s="28">
        <v>2639152</v>
      </c>
      <c r="J59" s="28">
        <v>0</v>
      </c>
      <c r="K59" s="28">
        <f t="shared" si="14"/>
        <v>17858554.119999997</v>
      </c>
      <c r="L59" s="26"/>
      <c r="M59" s="26"/>
      <c r="N59" s="26"/>
      <c r="O59" s="28"/>
      <c r="P59" s="26"/>
      <c r="Q59" s="26"/>
      <c r="R59" s="26"/>
      <c r="T59" s="26"/>
      <c r="U59" s="26"/>
      <c r="V59" s="28"/>
    </row>
    <row r="60" spans="1:22" ht="32.25" customHeight="1" x14ac:dyDescent="0.25">
      <c r="A60" s="15" t="s">
        <v>33</v>
      </c>
      <c r="B60" s="26">
        <v>0</v>
      </c>
      <c r="C60" s="28">
        <v>2970377.72</v>
      </c>
      <c r="D60" s="28">
        <v>189929.68</v>
      </c>
      <c r="E60" s="28">
        <v>0</v>
      </c>
      <c r="F60" s="28">
        <v>3337335</v>
      </c>
      <c r="G60" s="28">
        <v>910929.14</v>
      </c>
      <c r="H60" s="28">
        <v>1549970.95</v>
      </c>
      <c r="I60" s="28">
        <v>6042318.9299999997</v>
      </c>
      <c r="J60" s="28">
        <v>1994531.86</v>
      </c>
      <c r="K60" s="28">
        <f t="shared" si="14"/>
        <v>16995393.280000001</v>
      </c>
      <c r="L60" s="26"/>
      <c r="M60" s="28"/>
      <c r="N60" s="28"/>
      <c r="O60" s="28"/>
      <c r="P60" s="28"/>
      <c r="Q60" s="28"/>
      <c r="R60" s="28"/>
      <c r="T60" s="26"/>
      <c r="U60" s="26"/>
      <c r="V60" s="28"/>
    </row>
    <row r="61" spans="1:22" ht="21" customHeight="1" x14ac:dyDescent="0.25">
      <c r="A61" s="15" t="s">
        <v>52</v>
      </c>
      <c r="B61" s="26">
        <v>0</v>
      </c>
      <c r="C61" s="28">
        <v>0</v>
      </c>
      <c r="D61" s="28">
        <v>11463.7</v>
      </c>
      <c r="E61" s="28">
        <v>0</v>
      </c>
      <c r="F61" s="28">
        <v>183065.2</v>
      </c>
      <c r="G61" s="28">
        <v>39648</v>
      </c>
      <c r="H61" s="28">
        <v>83190</v>
      </c>
      <c r="I61" s="28">
        <v>0</v>
      </c>
      <c r="J61" s="28">
        <v>1358204</v>
      </c>
      <c r="K61" s="28">
        <f t="shared" si="14"/>
        <v>1675570.9</v>
      </c>
      <c r="L61" s="26"/>
      <c r="M61" s="26"/>
      <c r="N61" s="26"/>
      <c r="O61" s="26"/>
      <c r="P61" s="26"/>
      <c r="Q61" s="26"/>
      <c r="R61" s="26"/>
      <c r="T61" s="26"/>
      <c r="U61" s="28"/>
      <c r="V61" s="28"/>
    </row>
    <row r="62" spans="1:22" ht="16.5" customHeight="1" x14ac:dyDescent="0.25">
      <c r="A62" s="15" t="s">
        <v>53</v>
      </c>
      <c r="B62" s="26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f t="shared" si="14"/>
        <v>0</v>
      </c>
      <c r="L62" s="26"/>
      <c r="M62" s="26"/>
      <c r="N62" s="26"/>
      <c r="O62" s="26"/>
      <c r="P62" s="26"/>
      <c r="Q62" s="26"/>
      <c r="R62" s="26"/>
      <c r="T62" s="26"/>
      <c r="U62" s="26"/>
    </row>
    <row r="63" spans="1:22" ht="17.25" customHeight="1" x14ac:dyDescent="0.25">
      <c r="A63" s="15" t="s">
        <v>34</v>
      </c>
      <c r="B63" s="26">
        <v>0</v>
      </c>
      <c r="C63" s="28">
        <v>0</v>
      </c>
      <c r="D63" s="28">
        <v>0</v>
      </c>
      <c r="E63" s="28">
        <v>0</v>
      </c>
      <c r="F63" s="28">
        <v>1055602.02</v>
      </c>
      <c r="G63" s="28">
        <v>3001094</v>
      </c>
      <c r="H63" s="28">
        <v>3090000</v>
      </c>
      <c r="I63" s="28">
        <v>6427106</v>
      </c>
      <c r="J63" s="28">
        <v>0</v>
      </c>
      <c r="K63" s="28">
        <f t="shared" si="14"/>
        <v>13573802.02</v>
      </c>
      <c r="L63" s="26"/>
      <c r="M63" s="26"/>
      <c r="N63" s="26"/>
      <c r="O63" s="26"/>
      <c r="P63" s="26"/>
      <c r="Q63" s="26"/>
      <c r="R63" s="26"/>
      <c r="T63" s="26"/>
      <c r="U63" s="26"/>
      <c r="V63" s="28"/>
    </row>
    <row r="64" spans="1:22" ht="17.25" customHeight="1" x14ac:dyDescent="0.25">
      <c r="A64" s="15" t="s">
        <v>83</v>
      </c>
      <c r="B64" s="26">
        <v>0</v>
      </c>
      <c r="C64" s="28">
        <v>0</v>
      </c>
      <c r="D64" s="28">
        <v>66268.800000000003</v>
      </c>
      <c r="E64" s="28">
        <v>277111.2</v>
      </c>
      <c r="F64" s="28">
        <v>283486.78000000003</v>
      </c>
      <c r="G64" s="28">
        <v>0</v>
      </c>
      <c r="H64" s="28">
        <v>78883</v>
      </c>
      <c r="I64" s="28">
        <v>758541.72</v>
      </c>
      <c r="J64" s="28">
        <v>157931.20000000001</v>
      </c>
      <c r="K64" s="28">
        <f t="shared" si="14"/>
        <v>1622222.7</v>
      </c>
      <c r="L64" s="26"/>
      <c r="M64" s="26"/>
      <c r="N64" s="26"/>
      <c r="O64" s="26"/>
      <c r="P64" s="26"/>
      <c r="Q64" s="26"/>
      <c r="R64" s="26"/>
      <c r="T64" s="26"/>
      <c r="U64" s="26"/>
      <c r="V64" s="26"/>
    </row>
    <row r="65" spans="1:24" x14ac:dyDescent="0.25">
      <c r="A65" s="15" t="s">
        <v>84</v>
      </c>
      <c r="B65" s="26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f t="shared" si="14"/>
        <v>0</v>
      </c>
      <c r="L65" s="26"/>
      <c r="M65" s="26"/>
      <c r="N65" s="26"/>
      <c r="O65" s="26"/>
      <c r="P65" s="26"/>
      <c r="Q65" s="26"/>
      <c r="R65" s="26"/>
      <c r="T65" s="26"/>
      <c r="U65" s="26"/>
      <c r="V65" s="26"/>
    </row>
    <row r="66" spans="1:24" ht="16.5" customHeight="1" x14ac:dyDescent="0.25">
      <c r="A66" s="15" t="s">
        <v>85</v>
      </c>
      <c r="B66" s="26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f t="shared" si="14"/>
        <v>0</v>
      </c>
      <c r="L66" s="26"/>
      <c r="M66" s="26"/>
      <c r="N66" s="26"/>
      <c r="O66" s="26"/>
      <c r="P66" s="26"/>
      <c r="Q66" s="26"/>
      <c r="R66" s="26"/>
      <c r="T66" s="26"/>
      <c r="U66" s="26"/>
      <c r="V66" s="26"/>
    </row>
    <row r="67" spans="1:24" ht="17.25" customHeight="1" x14ac:dyDescent="0.25">
      <c r="A67" s="14" t="s">
        <v>54</v>
      </c>
      <c r="B67" s="9">
        <v>0</v>
      </c>
      <c r="C67" s="9">
        <v>0</v>
      </c>
      <c r="D67" s="9">
        <f>+D68+D69+D71</f>
        <v>0</v>
      </c>
      <c r="E67" s="9">
        <f>+E68+E69+E71</f>
        <v>341132148.58999997</v>
      </c>
      <c r="F67" s="9">
        <f>+F68+F69+F71</f>
        <v>12672214.529999999</v>
      </c>
      <c r="G67" s="9">
        <f>+G68+G69+G71</f>
        <v>22110387.68</v>
      </c>
      <c r="H67" s="9">
        <f>+H68+H69+H71+H70</f>
        <v>0</v>
      </c>
      <c r="I67" s="9">
        <f>+I68+I69+I71+I70</f>
        <v>7407352.5599999996</v>
      </c>
      <c r="J67" s="9">
        <f>+J68+J69+J71+J70</f>
        <v>38153058.710000001</v>
      </c>
      <c r="K67" s="9">
        <f>+B67+C67+D67+E67+F67+G67+H67+I67+J67</f>
        <v>421475162.06999993</v>
      </c>
      <c r="L67" s="9"/>
      <c r="M67" s="9"/>
      <c r="N67" s="9"/>
      <c r="O67" s="9"/>
      <c r="P67" s="9"/>
      <c r="Q67" s="9"/>
      <c r="R67" s="9"/>
      <c r="T67" s="9"/>
      <c r="U67" s="29"/>
      <c r="V67" s="29"/>
    </row>
    <row r="68" spans="1:24" ht="18.75" customHeight="1" x14ac:dyDescent="0.25">
      <c r="A68" s="15" t="s">
        <v>55</v>
      </c>
      <c r="B68" s="26">
        <v>0</v>
      </c>
      <c r="C68" s="28">
        <v>0</v>
      </c>
      <c r="D68" s="28">
        <v>0</v>
      </c>
      <c r="E68" s="28">
        <v>341132148.58999997</v>
      </c>
      <c r="F68" s="28">
        <v>12672214.529999999</v>
      </c>
      <c r="G68" s="28">
        <v>22110387.68</v>
      </c>
      <c r="H68" s="28">
        <v>0</v>
      </c>
      <c r="I68" s="28">
        <v>7407352.5599999996</v>
      </c>
      <c r="J68" s="28">
        <v>38153058.710000001</v>
      </c>
      <c r="K68" s="26">
        <f>SUM(B68:J68)</f>
        <v>421475162.06999993</v>
      </c>
      <c r="L68" s="26"/>
      <c r="M68" s="26"/>
      <c r="N68" s="26"/>
      <c r="O68" s="26"/>
      <c r="P68" s="28"/>
      <c r="Q68" s="28"/>
      <c r="R68" s="28"/>
      <c r="T68" s="26"/>
      <c r="U68" s="28"/>
      <c r="V68" s="28"/>
    </row>
    <row r="69" spans="1:24" ht="18" customHeight="1" x14ac:dyDescent="0.25">
      <c r="A69" s="15" t="s">
        <v>56</v>
      </c>
      <c r="B69" s="26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6">
        <f t="shared" ref="K69:K71" si="15">SUM(B69:J69)</f>
        <v>0</v>
      </c>
      <c r="L69" s="26"/>
      <c r="M69" s="26"/>
      <c r="N69" s="26"/>
      <c r="O69" s="26"/>
      <c r="P69" s="26"/>
      <c r="Q69" s="26"/>
      <c r="R69" s="26"/>
      <c r="T69" s="26"/>
      <c r="U69" s="26"/>
      <c r="V69" s="26"/>
    </row>
    <row r="70" spans="1:24" ht="30" x14ac:dyDescent="0.25">
      <c r="A70" s="15" t="s">
        <v>57</v>
      </c>
      <c r="B70" s="26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6">
        <f t="shared" si="15"/>
        <v>0</v>
      </c>
      <c r="L70" s="26"/>
      <c r="M70" s="26"/>
      <c r="N70" s="26"/>
      <c r="O70" s="26"/>
      <c r="P70" s="26"/>
      <c r="Q70" s="26"/>
      <c r="R70" s="26"/>
      <c r="T70" s="26"/>
      <c r="U70" s="26"/>
      <c r="V70" s="26"/>
    </row>
    <row r="71" spans="1:24" ht="45" x14ac:dyDescent="0.25">
      <c r="A71" s="15" t="s">
        <v>58</v>
      </c>
      <c r="B71" s="26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6">
        <f t="shared" si="15"/>
        <v>0</v>
      </c>
      <c r="L71" s="26"/>
      <c r="M71" s="26"/>
      <c r="N71" s="26"/>
      <c r="O71" s="26"/>
      <c r="P71" s="26"/>
      <c r="Q71" s="26"/>
      <c r="R71" s="26"/>
      <c r="T71" s="26"/>
      <c r="U71" s="26"/>
      <c r="V71" s="26"/>
    </row>
    <row r="72" spans="1:24" ht="31.5" customHeight="1" x14ac:dyDescent="0.25">
      <c r="A72" s="14" t="s">
        <v>59</v>
      </c>
      <c r="B72" s="9">
        <v>0</v>
      </c>
      <c r="C72" s="9">
        <v>0</v>
      </c>
      <c r="D72" s="9">
        <f t="shared" ref="D72:I72" si="16">+D73+D74+D75+D76+D77</f>
        <v>0</v>
      </c>
      <c r="E72" s="9">
        <f t="shared" si="16"/>
        <v>0</v>
      </c>
      <c r="F72" s="9">
        <f t="shared" si="16"/>
        <v>0</v>
      </c>
      <c r="G72" s="9">
        <f t="shared" si="16"/>
        <v>0</v>
      </c>
      <c r="H72" s="9">
        <f t="shared" si="16"/>
        <v>0</v>
      </c>
      <c r="I72" s="9">
        <f t="shared" si="16"/>
        <v>0</v>
      </c>
      <c r="J72" s="9">
        <f t="shared" ref="J72" si="17">+J73+J74+J75+J76+J77</f>
        <v>0</v>
      </c>
      <c r="K72" s="9">
        <f>+B72+C72+D72+E72+F738+F72+G72+H738+H72+I72+J72</f>
        <v>0</v>
      </c>
      <c r="L72" s="9"/>
      <c r="M72" s="9"/>
      <c r="N72" s="9"/>
      <c r="O72" s="9"/>
      <c r="P72" s="9"/>
      <c r="Q72" s="9"/>
      <c r="R72" s="9"/>
      <c r="T72" s="9"/>
      <c r="U72" s="9"/>
      <c r="V72" s="9"/>
    </row>
    <row r="73" spans="1:24" ht="20.25" customHeight="1" x14ac:dyDescent="0.25">
      <c r="A73" s="15" t="s">
        <v>60</v>
      </c>
      <c r="B73" s="26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6">
        <f>SUM(B73:J73)</f>
        <v>0</v>
      </c>
      <c r="L73" s="26"/>
      <c r="M73" s="26"/>
      <c r="N73" s="26"/>
      <c r="O73" s="26"/>
      <c r="P73" s="26"/>
      <c r="Q73" s="26"/>
      <c r="R73" s="26"/>
      <c r="T73" s="26"/>
      <c r="U73" s="26"/>
      <c r="V73" s="26"/>
      <c r="W73" s="9"/>
      <c r="X73" s="26"/>
    </row>
    <row r="74" spans="1:24" ht="30" x14ac:dyDescent="0.25">
      <c r="A74" s="15" t="s">
        <v>61</v>
      </c>
      <c r="B74" s="26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6">
        <f t="shared" ref="K74:K77" si="18">SUM(B74:J74)</f>
        <v>0</v>
      </c>
      <c r="L74" s="26"/>
      <c r="M74" s="26"/>
      <c r="N74" s="26"/>
      <c r="O74" s="26"/>
      <c r="P74" s="26"/>
      <c r="Q74" s="26"/>
      <c r="R74" s="26"/>
      <c r="T74" s="26"/>
      <c r="U74" s="26"/>
      <c r="V74" s="26"/>
    </row>
    <row r="75" spans="1:24" ht="30" x14ac:dyDescent="0.25">
      <c r="A75" s="15" t="s">
        <v>86</v>
      </c>
      <c r="B75" s="26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6">
        <f t="shared" si="18"/>
        <v>0</v>
      </c>
      <c r="L75" s="26"/>
      <c r="M75" s="26"/>
      <c r="N75" s="26"/>
      <c r="O75" s="26"/>
      <c r="P75" s="26"/>
      <c r="Q75" s="26"/>
      <c r="R75" s="26"/>
      <c r="T75" s="26"/>
      <c r="U75" s="26"/>
      <c r="V75" s="26"/>
    </row>
    <row r="76" spans="1:24" ht="18" customHeight="1" x14ac:dyDescent="0.25">
      <c r="A76" s="15" t="s">
        <v>87</v>
      </c>
      <c r="B76" s="26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6">
        <f t="shared" si="18"/>
        <v>0</v>
      </c>
      <c r="L76" s="26"/>
      <c r="M76" s="26"/>
      <c r="N76" s="26"/>
      <c r="O76" s="26"/>
      <c r="P76" s="26"/>
      <c r="Q76" s="26"/>
      <c r="R76" s="26"/>
      <c r="T76" s="26"/>
      <c r="U76" s="26"/>
      <c r="V76" s="26"/>
    </row>
    <row r="77" spans="1:24" ht="16.5" customHeight="1" x14ac:dyDescent="0.25">
      <c r="A77" s="15" t="s">
        <v>88</v>
      </c>
      <c r="B77" s="26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6">
        <f t="shared" si="18"/>
        <v>0</v>
      </c>
      <c r="L77" s="26"/>
      <c r="M77" s="26"/>
      <c r="N77" s="26"/>
      <c r="O77" s="26"/>
      <c r="P77" s="26"/>
      <c r="Q77" s="26"/>
      <c r="R77" s="26"/>
      <c r="T77" s="26"/>
      <c r="U77" s="26"/>
      <c r="V77" s="26"/>
    </row>
    <row r="78" spans="1:24" ht="16.5" customHeight="1" x14ac:dyDescent="0.25">
      <c r="A78" s="14" t="s">
        <v>62</v>
      </c>
      <c r="B78" s="9">
        <v>0</v>
      </c>
      <c r="C78" s="9">
        <v>0</v>
      </c>
      <c r="D78" s="9">
        <f t="shared" ref="D78:I78" si="19">+D79+D80+D81+D82</f>
        <v>0</v>
      </c>
      <c r="E78" s="9">
        <f t="shared" si="19"/>
        <v>0</v>
      </c>
      <c r="F78" s="9">
        <f t="shared" si="19"/>
        <v>0</v>
      </c>
      <c r="G78" s="9">
        <f t="shared" si="19"/>
        <v>0</v>
      </c>
      <c r="H78" s="9">
        <f t="shared" si="19"/>
        <v>0</v>
      </c>
      <c r="I78" s="9">
        <f t="shared" si="19"/>
        <v>0</v>
      </c>
      <c r="J78" s="9">
        <f t="shared" ref="J78" si="20">+J79+J80+J81+J82</f>
        <v>0</v>
      </c>
      <c r="K78" s="9">
        <f>+C78+B78+D78+E78+F78+G78+H78+I78+J78</f>
        <v>0</v>
      </c>
      <c r="L78" s="9"/>
      <c r="M78" s="9"/>
      <c r="N78" s="9"/>
      <c r="O78" s="9"/>
      <c r="P78" s="9"/>
      <c r="Q78" s="9"/>
      <c r="R78" s="9"/>
      <c r="T78" s="26"/>
      <c r="U78" s="26"/>
      <c r="V78" s="26"/>
    </row>
    <row r="79" spans="1:24" x14ac:dyDescent="0.25">
      <c r="A79" s="15" t="s">
        <v>63</v>
      </c>
      <c r="B79" s="26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6">
        <f>SUM(B79:J79)</f>
        <v>0</v>
      </c>
      <c r="L79" s="26"/>
      <c r="M79" s="26"/>
      <c r="N79" s="26"/>
      <c r="O79" s="26"/>
      <c r="P79" s="26"/>
      <c r="Q79" s="26"/>
      <c r="R79" s="26"/>
      <c r="T79" s="26"/>
      <c r="U79" s="26"/>
      <c r="V79" s="26"/>
    </row>
    <row r="80" spans="1:24" ht="18.75" customHeight="1" x14ac:dyDescent="0.25">
      <c r="A80" s="15" t="s">
        <v>64</v>
      </c>
      <c r="B80" s="26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6">
        <f t="shared" ref="K80:K82" si="21">SUM(B80:J80)</f>
        <v>0</v>
      </c>
      <c r="L80" s="26"/>
      <c r="M80" s="26"/>
      <c r="N80" s="26"/>
      <c r="O80" s="26"/>
      <c r="P80" s="26"/>
      <c r="Q80" s="26"/>
      <c r="R80" s="26"/>
      <c r="T80" s="26"/>
      <c r="U80" s="26"/>
      <c r="V80" s="26"/>
    </row>
    <row r="81" spans="1:22" ht="30" x14ac:dyDescent="0.25">
      <c r="A81" s="15" t="s">
        <v>89</v>
      </c>
      <c r="B81" s="26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6">
        <f t="shared" si="21"/>
        <v>0</v>
      </c>
      <c r="L81" s="26"/>
      <c r="M81" s="26"/>
      <c r="N81" s="26"/>
      <c r="O81" s="26"/>
      <c r="P81" s="26"/>
      <c r="Q81" s="26"/>
      <c r="R81" s="26"/>
      <c r="T81" s="31"/>
      <c r="U81" s="31"/>
      <c r="V81" s="31"/>
    </row>
    <row r="82" spans="1:22" ht="30" x14ac:dyDescent="0.25">
      <c r="A82" s="15" t="s">
        <v>65</v>
      </c>
      <c r="B82" s="26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6">
        <f t="shared" si="21"/>
        <v>0</v>
      </c>
      <c r="L82" s="26"/>
      <c r="M82" s="26"/>
      <c r="N82" s="26"/>
      <c r="O82" s="26"/>
      <c r="P82" s="26"/>
      <c r="Q82" s="26"/>
      <c r="R82" s="26"/>
      <c r="T82" s="31"/>
      <c r="U82" s="31"/>
      <c r="V82" s="31"/>
    </row>
    <row r="83" spans="1:22" ht="20.25" customHeight="1" x14ac:dyDescent="0.25">
      <c r="A83" s="17" t="s">
        <v>35</v>
      </c>
      <c r="B83" s="27">
        <f>+B38+B28+B18+B12</f>
        <v>601325025.34000003</v>
      </c>
      <c r="C83" s="27">
        <f>+C38+C28+C18+C12+C55+C67+C72+C78</f>
        <v>646690612.63</v>
      </c>
      <c r="D83" s="27">
        <f>+D38+D28+D18+D12+D55+D67+D72+D78</f>
        <v>654325469.33000004</v>
      </c>
      <c r="E83" s="27">
        <f>+E38+E28+E18+E12+E55+E67+E72+E78</f>
        <v>1055227580.1300001</v>
      </c>
      <c r="F83" s="27">
        <f>+F38+F28+F18+F12+F55+F67+F72+F78</f>
        <v>707172830.84000003</v>
      </c>
      <c r="G83" s="27">
        <f>+G38+G28+G18+G12+G55+G67+G72+G78</f>
        <v>754325516.8499999</v>
      </c>
      <c r="H83" s="27">
        <f>+H38+H28+H18+H12+H55+H67+H72+H78+H47</f>
        <v>719005476.39999998</v>
      </c>
      <c r="I83" s="27">
        <f>+I38+I28+I18+I12+I55+I67+I72+I78+I47</f>
        <v>721769767.92999995</v>
      </c>
      <c r="J83" s="27">
        <f>+J38+J28+J18+J12+J55+J67+J72+J78+J47</f>
        <v>751465541.69000006</v>
      </c>
      <c r="K83" s="27">
        <f>SUM(B83:J83)</f>
        <v>6611307821.1400013</v>
      </c>
      <c r="L83" s="27"/>
      <c r="M83" s="27"/>
      <c r="N83" s="27"/>
      <c r="O83" s="27"/>
      <c r="P83" s="27"/>
      <c r="Q83" s="27"/>
      <c r="R83" s="27"/>
      <c r="T83" s="42"/>
      <c r="U83" s="50"/>
      <c r="V83" s="43"/>
    </row>
    <row r="84" spans="1:22" ht="19.5" customHeight="1" x14ac:dyDescent="0.25">
      <c r="A84" s="12" t="s">
        <v>66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T84" s="51"/>
      <c r="U84" s="51"/>
      <c r="V84" s="51"/>
    </row>
    <row r="85" spans="1:22" ht="18" customHeight="1" x14ac:dyDescent="0.25">
      <c r="A85" s="14" t="s">
        <v>67</v>
      </c>
      <c r="B85" s="9">
        <v>0</v>
      </c>
      <c r="C85" s="9">
        <v>0</v>
      </c>
      <c r="D85" s="9">
        <f t="shared" ref="D85:I85" si="22">+D86+D87</f>
        <v>0</v>
      </c>
      <c r="E85" s="9">
        <f t="shared" si="22"/>
        <v>0</v>
      </c>
      <c r="F85" s="9">
        <f t="shared" si="22"/>
        <v>0</v>
      </c>
      <c r="G85" s="9">
        <f t="shared" si="22"/>
        <v>0</v>
      </c>
      <c r="H85" s="9">
        <f t="shared" si="22"/>
        <v>0</v>
      </c>
      <c r="I85" s="9">
        <f t="shared" si="22"/>
        <v>0</v>
      </c>
      <c r="J85" s="9">
        <f t="shared" ref="J85" si="23">+J86+J87</f>
        <v>0</v>
      </c>
      <c r="K85" s="9">
        <f>+B85+C85+D85+E85+F85+G85+H85+I85+J85</f>
        <v>0</v>
      </c>
      <c r="L85" s="8"/>
      <c r="M85" s="9"/>
      <c r="N85" s="9"/>
      <c r="O85" s="8"/>
      <c r="P85" s="8"/>
      <c r="Q85" s="8"/>
      <c r="R85" s="8"/>
      <c r="T85" s="31"/>
      <c r="U85" s="31"/>
      <c r="V85" s="31"/>
    </row>
    <row r="86" spans="1:22" ht="30" x14ac:dyDescent="0.25">
      <c r="A86" s="15" t="s">
        <v>68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f>SUM(B86:J86)</f>
        <v>0</v>
      </c>
      <c r="L86" s="26"/>
      <c r="M86" s="26"/>
      <c r="N86" s="26"/>
      <c r="O86" s="26"/>
      <c r="P86" s="26"/>
      <c r="Q86" s="26"/>
      <c r="R86" s="26"/>
      <c r="T86" s="31"/>
      <c r="U86" s="31"/>
      <c r="V86" s="31"/>
    </row>
    <row r="87" spans="1:22" ht="27.75" customHeight="1" x14ac:dyDescent="0.25">
      <c r="A87" s="15" t="s">
        <v>69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f>SUM(B87:J87)</f>
        <v>0</v>
      </c>
      <c r="L87" s="26"/>
      <c r="M87" s="26"/>
      <c r="N87" s="26"/>
      <c r="O87" s="26"/>
      <c r="P87" s="26"/>
      <c r="Q87" s="26"/>
      <c r="R87" s="26"/>
      <c r="T87" s="31"/>
      <c r="U87" s="31"/>
      <c r="V87" s="31"/>
    </row>
    <row r="88" spans="1:22" ht="24.75" customHeight="1" x14ac:dyDescent="0.25">
      <c r="A88" s="14" t="s">
        <v>70</v>
      </c>
      <c r="B88" s="9">
        <v>0</v>
      </c>
      <c r="C88" s="9">
        <v>0</v>
      </c>
      <c r="D88" s="9">
        <f t="shared" ref="D88:I88" si="24">+D89+D90</f>
        <v>0</v>
      </c>
      <c r="E88" s="9">
        <f t="shared" si="24"/>
        <v>0</v>
      </c>
      <c r="F88" s="9">
        <f t="shared" si="24"/>
        <v>0</v>
      </c>
      <c r="G88" s="9">
        <f t="shared" si="24"/>
        <v>0</v>
      </c>
      <c r="H88" s="9">
        <f t="shared" si="24"/>
        <v>0</v>
      </c>
      <c r="I88" s="9">
        <f t="shared" si="24"/>
        <v>0</v>
      </c>
      <c r="J88" s="9">
        <f t="shared" ref="J88" si="25">+J89+J90</f>
        <v>0</v>
      </c>
      <c r="K88" s="9">
        <f>+B88+C88+D88+E88+F88+G88+H88+I88+J88</f>
        <v>0</v>
      </c>
      <c r="L88" s="9"/>
      <c r="M88" s="9"/>
      <c r="N88" s="9"/>
      <c r="O88" s="9"/>
      <c r="P88" s="9"/>
      <c r="Q88" s="9"/>
      <c r="R88" s="9"/>
      <c r="T88" s="42"/>
      <c r="U88" s="42"/>
      <c r="V88" s="31"/>
    </row>
    <row r="89" spans="1:22" ht="13.5" customHeight="1" x14ac:dyDescent="0.25">
      <c r="A89" s="15" t="s">
        <v>71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26">
        <f>SUM(B89:J89)</f>
        <v>0</v>
      </c>
      <c r="L89" s="10"/>
      <c r="M89" s="26"/>
      <c r="N89" s="26"/>
      <c r="O89" s="26"/>
      <c r="P89" s="26"/>
      <c r="Q89" s="26"/>
      <c r="R89" s="26"/>
      <c r="T89" s="31"/>
      <c r="U89" s="31"/>
      <c r="V89" s="31"/>
    </row>
    <row r="90" spans="1:22" ht="19.5" customHeight="1" x14ac:dyDescent="0.25">
      <c r="A90" s="15" t="s">
        <v>72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f>SUM(B90:J90)</f>
        <v>0</v>
      </c>
      <c r="L90" s="10"/>
      <c r="M90" s="26"/>
      <c r="N90" s="26"/>
      <c r="O90" s="26"/>
      <c r="P90" s="26"/>
      <c r="Q90" s="26"/>
      <c r="R90" s="26"/>
      <c r="T90" s="31"/>
      <c r="U90" s="31"/>
      <c r="V90" s="31"/>
    </row>
    <row r="91" spans="1:22" ht="17.25" customHeight="1" x14ac:dyDescent="0.25">
      <c r="A91" s="14" t="s">
        <v>73</v>
      </c>
      <c r="B91" s="9">
        <v>0</v>
      </c>
      <c r="C91" s="9">
        <v>0</v>
      </c>
      <c r="D91" s="9">
        <f>+D92</f>
        <v>0</v>
      </c>
      <c r="E91" s="9">
        <v>0</v>
      </c>
      <c r="F91" s="9">
        <v>0</v>
      </c>
      <c r="G91" s="9">
        <f>+G92</f>
        <v>0</v>
      </c>
      <c r="H91" s="9">
        <f>+H92</f>
        <v>0</v>
      </c>
      <c r="I91" s="9">
        <f>+I92</f>
        <v>0</v>
      </c>
      <c r="J91" s="9">
        <f>+J92</f>
        <v>0</v>
      </c>
      <c r="K91" s="9">
        <f>+B91+C91+D91+E91+F91+G91+H91+I91+J91</f>
        <v>0</v>
      </c>
      <c r="L91" s="9"/>
      <c r="M91" s="9"/>
      <c r="N91" s="9"/>
      <c r="O91" s="9"/>
      <c r="P91" s="9"/>
      <c r="Q91" s="9"/>
      <c r="R91" s="9"/>
      <c r="T91" s="31"/>
      <c r="U91" s="31"/>
      <c r="V91" s="31"/>
    </row>
    <row r="92" spans="1:22" ht="30" customHeight="1" x14ac:dyDescent="0.25">
      <c r="A92" s="15" t="s">
        <v>74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f>SUM(B92:J92)</f>
        <v>0</v>
      </c>
      <c r="L92" s="10"/>
      <c r="M92" s="26"/>
      <c r="N92" s="26"/>
      <c r="O92" s="26"/>
      <c r="P92" s="26"/>
      <c r="Q92" s="26"/>
      <c r="R92" s="26"/>
      <c r="T92" s="31"/>
      <c r="U92" s="31"/>
      <c r="V92" s="31"/>
    </row>
    <row r="93" spans="1:22" ht="16.5" customHeight="1" x14ac:dyDescent="0.25">
      <c r="A93" s="17" t="s">
        <v>75</v>
      </c>
      <c r="B93" s="7">
        <f t="shared" ref="B93:K93" si="26">+B85+B88+B91</f>
        <v>0</v>
      </c>
      <c r="C93" s="7">
        <f t="shared" si="26"/>
        <v>0</v>
      </c>
      <c r="D93" s="7">
        <f t="shared" si="26"/>
        <v>0</v>
      </c>
      <c r="E93" s="7">
        <f t="shared" si="26"/>
        <v>0</v>
      </c>
      <c r="F93" s="7">
        <f t="shared" si="26"/>
        <v>0</v>
      </c>
      <c r="G93" s="7">
        <f t="shared" si="26"/>
        <v>0</v>
      </c>
      <c r="H93" s="7">
        <f t="shared" ref="H93:I93" si="27">+H85+H88+H91</f>
        <v>0</v>
      </c>
      <c r="I93" s="7">
        <f t="shared" si="27"/>
        <v>0</v>
      </c>
      <c r="J93" s="7">
        <f t="shared" ref="J93" si="28">+J85+J88+J91</f>
        <v>0</v>
      </c>
      <c r="K93" s="7">
        <f t="shared" si="26"/>
        <v>0</v>
      </c>
      <c r="L93" s="7"/>
      <c r="M93" s="7"/>
      <c r="N93" s="7"/>
      <c r="O93" s="7"/>
      <c r="P93" s="7"/>
      <c r="Q93" s="7"/>
      <c r="R93" s="7"/>
      <c r="T93" s="43"/>
      <c r="U93" s="43"/>
      <c r="V93" s="52"/>
    </row>
    <row r="94" spans="1:22" ht="15.75" x14ac:dyDescent="0.25">
      <c r="A94" s="18" t="s">
        <v>76</v>
      </c>
      <c r="B94" s="2">
        <f t="shared" ref="B94:F94" si="29">+B83+B93</f>
        <v>601325025.34000003</v>
      </c>
      <c r="C94" s="2">
        <f t="shared" si="29"/>
        <v>646690612.63</v>
      </c>
      <c r="D94" s="2">
        <f t="shared" si="29"/>
        <v>654325469.33000004</v>
      </c>
      <c r="E94" s="2">
        <f t="shared" si="29"/>
        <v>1055227580.1300001</v>
      </c>
      <c r="F94" s="2">
        <f t="shared" si="29"/>
        <v>707172830.84000003</v>
      </c>
      <c r="G94" s="2">
        <f>+G83+G93</f>
        <v>754325516.8499999</v>
      </c>
      <c r="H94" s="2">
        <f>+H83+H93</f>
        <v>719005476.39999998</v>
      </c>
      <c r="I94" s="2">
        <f>+I83+I93</f>
        <v>721769767.92999995</v>
      </c>
      <c r="J94" s="2">
        <f>+J83+J93</f>
        <v>751465541.69000006</v>
      </c>
      <c r="K94" s="2">
        <f>+K83+K93</f>
        <v>6611307821.1400013</v>
      </c>
      <c r="L94" s="2"/>
      <c r="M94" s="2"/>
      <c r="N94" s="2"/>
      <c r="O94" s="2"/>
      <c r="P94" s="2"/>
      <c r="Q94" s="2"/>
      <c r="R94" s="2"/>
      <c r="T94" s="43"/>
      <c r="U94" s="43"/>
      <c r="V94" s="43"/>
    </row>
    <row r="95" spans="1:22" ht="45" x14ac:dyDescent="0.25">
      <c r="A95" s="3" t="s">
        <v>93</v>
      </c>
      <c r="K95" s="72"/>
      <c r="N95" s="28"/>
      <c r="S95" s="40"/>
    </row>
    <row r="96" spans="1:22" s="36" customFormat="1" x14ac:dyDescent="0.25">
      <c r="A96" s="36" t="s">
        <v>114</v>
      </c>
      <c r="D96" s="66"/>
      <c r="E96" s="66"/>
      <c r="F96" s="66"/>
      <c r="G96" s="66"/>
      <c r="H96" s="66"/>
      <c r="I96" s="66"/>
      <c r="J96" s="66"/>
      <c r="K96" s="71"/>
    </row>
    <row r="97" spans="1:26" s="36" customFormat="1" x14ac:dyDescent="0.25">
      <c r="A97" s="36" t="s">
        <v>115</v>
      </c>
      <c r="K97" s="71"/>
    </row>
    <row r="98" spans="1:26" x14ac:dyDescent="0.25">
      <c r="F98" s="25"/>
    </row>
    <row r="100" spans="1:26" x14ac:dyDescent="0.25">
      <c r="A100" s="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36"/>
      <c r="W100" s="36"/>
      <c r="X100" s="36"/>
      <c r="Y100" s="36"/>
    </row>
    <row r="101" spans="1:26" s="35" customFormat="1" ht="15.75" x14ac:dyDescent="0.25">
      <c r="A101" s="108" t="s">
        <v>94</v>
      </c>
      <c r="B101" s="108"/>
      <c r="C101" s="87"/>
      <c r="D101" s="87"/>
      <c r="E101" s="87"/>
      <c r="F101" s="87"/>
      <c r="G101" s="87"/>
      <c r="H101" s="105" t="s">
        <v>95</v>
      </c>
      <c r="I101" s="105"/>
      <c r="J101" s="105"/>
      <c r="K101" s="88"/>
      <c r="L101" s="88"/>
      <c r="M101" s="88"/>
      <c r="N101" s="59"/>
      <c r="O101" s="59"/>
      <c r="P101" s="44"/>
      <c r="V101" s="44"/>
      <c r="W101" s="44"/>
      <c r="X101" s="44"/>
      <c r="Y101" s="44"/>
      <c r="Z101" s="44"/>
    </row>
    <row r="102" spans="1:26" s="35" customFormat="1" ht="15" customHeight="1" x14ac:dyDescent="0.25">
      <c r="A102" s="106" t="s">
        <v>96</v>
      </c>
      <c r="B102" s="106"/>
      <c r="C102" s="89"/>
      <c r="D102" s="89"/>
      <c r="E102" s="89"/>
      <c r="F102" s="89"/>
      <c r="G102" s="89"/>
      <c r="H102" s="106" t="s">
        <v>106</v>
      </c>
      <c r="I102" s="106"/>
      <c r="J102" s="106"/>
      <c r="K102" s="88"/>
      <c r="L102" s="88"/>
      <c r="M102" s="88"/>
      <c r="N102" s="47"/>
      <c r="O102" s="47"/>
      <c r="P102" s="45"/>
      <c r="V102" s="45"/>
      <c r="W102" s="45"/>
      <c r="X102" s="45"/>
      <c r="Y102" s="45"/>
      <c r="Z102" s="45"/>
    </row>
    <row r="103" spans="1:26" s="35" customFormat="1" ht="15" customHeight="1" x14ac:dyDescent="0.25">
      <c r="A103" s="109" t="s">
        <v>97</v>
      </c>
      <c r="B103" s="109"/>
      <c r="C103" s="90"/>
      <c r="D103" s="90"/>
      <c r="E103" s="90"/>
      <c r="F103" s="90"/>
      <c r="G103" s="90"/>
      <c r="H103" s="106" t="s">
        <v>105</v>
      </c>
      <c r="I103" s="106"/>
      <c r="J103" s="106"/>
      <c r="K103" s="88"/>
      <c r="L103" s="88"/>
      <c r="M103" s="88"/>
      <c r="N103" s="47"/>
      <c r="O103" s="47"/>
      <c r="P103" s="45"/>
      <c r="V103" s="45"/>
      <c r="W103" s="45"/>
      <c r="X103" s="45"/>
      <c r="Y103" s="45"/>
      <c r="Z103" s="45"/>
    </row>
    <row r="104" spans="1:26" s="35" customFormat="1" ht="15.75" x14ac:dyDescent="0.25">
      <c r="A104" s="110" t="s">
        <v>91</v>
      </c>
      <c r="B104" s="110"/>
      <c r="C104" s="91"/>
      <c r="D104" s="91"/>
      <c r="E104" s="91"/>
      <c r="F104" s="91"/>
      <c r="G104" s="91"/>
      <c r="H104" s="107" t="s">
        <v>90</v>
      </c>
      <c r="I104" s="107"/>
      <c r="J104" s="107"/>
      <c r="K104" s="88"/>
      <c r="L104" s="88"/>
      <c r="M104" s="88"/>
      <c r="N104" s="60"/>
      <c r="O104" s="60"/>
      <c r="P104" s="39"/>
      <c r="V104" s="46"/>
      <c r="W104" s="46"/>
      <c r="X104" s="46"/>
      <c r="Y104" s="46"/>
      <c r="Z104" s="46"/>
    </row>
    <row r="105" spans="1:26" s="35" customFormat="1" ht="15.75" x14ac:dyDescent="0.25">
      <c r="A105" s="92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38"/>
      <c r="O105" s="38"/>
      <c r="P105" s="38"/>
      <c r="Q105" s="36"/>
      <c r="R105" s="36"/>
      <c r="S105" s="36"/>
      <c r="T105" s="36"/>
      <c r="U105" s="36"/>
      <c r="V105" s="36"/>
      <c r="W105" s="36"/>
    </row>
    <row r="106" spans="1:26" s="35" customFormat="1" ht="15.75" x14ac:dyDescent="0.25">
      <c r="A106" s="92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37"/>
      <c r="O106" s="37"/>
      <c r="P106" s="37"/>
    </row>
    <row r="107" spans="1:26" s="35" customFormat="1" ht="15.75" x14ac:dyDescent="0.25">
      <c r="A107" s="95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37"/>
      <c r="O107" s="37"/>
      <c r="P107" s="37"/>
    </row>
    <row r="108" spans="1:26" s="35" customFormat="1" ht="15.75" x14ac:dyDescent="0.25">
      <c r="A108" s="95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37"/>
      <c r="O108" s="37"/>
      <c r="P108" s="37"/>
    </row>
    <row r="109" spans="1:26" s="54" customFormat="1" ht="15.75" x14ac:dyDescent="0.25">
      <c r="A109" s="111" t="s">
        <v>98</v>
      </c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96"/>
      <c r="M109" s="96"/>
      <c r="N109" s="55"/>
      <c r="O109" s="55"/>
      <c r="P109" s="55"/>
      <c r="Q109" s="55"/>
      <c r="R109" s="55"/>
      <c r="S109" s="55"/>
      <c r="T109" s="55"/>
      <c r="U109" s="55"/>
    </row>
    <row r="110" spans="1:26" s="54" customFormat="1" ht="15.75" x14ac:dyDescent="0.25">
      <c r="A110" s="114" t="s">
        <v>99</v>
      </c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97"/>
      <c r="M110" s="97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</row>
    <row r="111" spans="1:26" s="54" customFormat="1" ht="15.75" x14ac:dyDescent="0.25">
      <c r="A111" s="103" t="s">
        <v>100</v>
      </c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98"/>
      <c r="M111" s="98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</row>
    <row r="112" spans="1:26" s="54" customFormat="1" ht="15.75" x14ac:dyDescent="0.25">
      <c r="A112" s="104" t="s">
        <v>80</v>
      </c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99"/>
      <c r="M112" s="99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</row>
    <row r="113" spans="1:1" s="54" customFormat="1" x14ac:dyDescent="0.25"/>
    <row r="114" spans="1:1" ht="15.75" thickBot="1" x14ac:dyDescent="0.3"/>
    <row r="115" spans="1:1" ht="15.75" thickBot="1" x14ac:dyDescent="0.3">
      <c r="A115" s="62" t="s">
        <v>101</v>
      </c>
    </row>
    <row r="116" spans="1:1" ht="45.75" thickBot="1" x14ac:dyDescent="0.3">
      <c r="A116" s="63" t="s">
        <v>102</v>
      </c>
    </row>
    <row r="117" spans="1:1" ht="105.75" thickBot="1" x14ac:dyDescent="0.3">
      <c r="A117" s="64" t="s">
        <v>103</v>
      </c>
    </row>
  </sheetData>
  <mergeCells count="16">
    <mergeCell ref="G4:J4"/>
    <mergeCell ref="G6:J6"/>
    <mergeCell ref="H5:I5"/>
    <mergeCell ref="G7:J7"/>
    <mergeCell ref="A110:K110"/>
    <mergeCell ref="A111:K111"/>
    <mergeCell ref="A112:K112"/>
    <mergeCell ref="H101:J101"/>
    <mergeCell ref="H102:J102"/>
    <mergeCell ref="H103:J103"/>
    <mergeCell ref="H104:J104"/>
    <mergeCell ref="A101:B101"/>
    <mergeCell ref="A102:B102"/>
    <mergeCell ref="A103:B103"/>
    <mergeCell ref="A104:B104"/>
    <mergeCell ref="A109:K109"/>
  </mergeCells>
  <pageMargins left="0.41" right="0.15748031496062992" top="0.52" bottom="0.55118110236220474" header="0.74" footer="0.31496062992125984"/>
  <pageSetup scale="50" orientation="landscape" r:id="rId1"/>
  <rowBreaks count="1" manualBreakCount="1">
    <brk id="4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Ejecución, SEPT 2022</vt:lpstr>
      <vt:lpstr>'Plantilla Ejecución, SEPT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Florian</cp:lastModifiedBy>
  <cp:lastPrinted>2022-10-05T16:23:54Z</cp:lastPrinted>
  <dcterms:created xsi:type="dcterms:W3CDTF">2018-04-17T18:57:16Z</dcterms:created>
  <dcterms:modified xsi:type="dcterms:W3CDTF">2022-10-18T22:25:40Z</dcterms:modified>
</cp:coreProperties>
</file>