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LCON 50\Downloads\FEBRERO 2024\PENSION FEBRERO 2024\"/>
    </mc:Choice>
  </mc:AlternateContent>
  <xr:revisionPtr revIDLastSave="0" documentId="13_ncr:1_{E49C2199-AB71-432A-BD89-ACE1FBA4D2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 2024 " sheetId="1" r:id="rId1"/>
  </sheets>
  <definedNames>
    <definedName name="_xlnm.Print_Area" localSheetId="0">'FEBRERO 2024 '!$A$1:$O$323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1" i="1" l="1"/>
  <c r="F291" i="1"/>
  <c r="H290" i="1"/>
  <c r="F290" i="1"/>
  <c r="H289" i="1"/>
  <c r="F289" i="1"/>
  <c r="H288" i="1"/>
  <c r="F288" i="1"/>
  <c r="M287" i="1"/>
  <c r="H287" i="1"/>
  <c r="F287" i="1"/>
  <c r="H286" i="1"/>
  <c r="F286" i="1"/>
  <c r="M285" i="1"/>
  <c r="H285" i="1"/>
  <c r="F285" i="1"/>
  <c r="M284" i="1"/>
  <c r="H284" i="1"/>
  <c r="F284" i="1"/>
  <c r="M283" i="1"/>
  <c r="H283" i="1"/>
  <c r="F283" i="1"/>
  <c r="H282" i="1"/>
  <c r="F282" i="1"/>
  <c r="M281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M273" i="1"/>
  <c r="H273" i="1"/>
  <c r="F273" i="1"/>
  <c r="M272" i="1"/>
  <c r="H272" i="1"/>
  <c r="F272" i="1"/>
  <c r="H271" i="1"/>
  <c r="F271" i="1"/>
  <c r="M270" i="1"/>
  <c r="H270" i="1"/>
  <c r="F270" i="1"/>
  <c r="H266" i="1"/>
  <c r="F266" i="1"/>
  <c r="M265" i="1"/>
  <c r="H265" i="1"/>
  <c r="F265" i="1"/>
  <c r="H264" i="1"/>
  <c r="F264" i="1"/>
  <c r="H263" i="1"/>
  <c r="F263" i="1"/>
  <c r="H262" i="1"/>
  <c r="F262" i="1"/>
  <c r="H261" i="1"/>
  <c r="F261" i="1"/>
  <c r="M260" i="1"/>
  <c r="H260" i="1"/>
  <c r="F260" i="1"/>
  <c r="M259" i="1"/>
  <c r="H259" i="1"/>
  <c r="F259" i="1"/>
  <c r="M258" i="1"/>
  <c r="H258" i="1"/>
  <c r="F258" i="1"/>
  <c r="H257" i="1"/>
  <c r="F257" i="1"/>
  <c r="M256" i="1"/>
  <c r="H256" i="1"/>
  <c r="F256" i="1"/>
  <c r="I255" i="1"/>
  <c r="H255" i="1"/>
  <c r="F255" i="1"/>
  <c r="M254" i="1"/>
  <c r="I254" i="1"/>
  <c r="H254" i="1"/>
  <c r="F254" i="1"/>
  <c r="M253" i="1"/>
  <c r="I253" i="1"/>
  <c r="H253" i="1"/>
  <c r="F253" i="1"/>
  <c r="I252" i="1"/>
  <c r="H252" i="1"/>
  <c r="F252" i="1"/>
  <c r="M251" i="1"/>
  <c r="I251" i="1"/>
  <c r="H251" i="1"/>
  <c r="F251" i="1"/>
  <c r="I250" i="1"/>
  <c r="H250" i="1"/>
  <c r="F250" i="1"/>
  <c r="I249" i="1"/>
  <c r="H249" i="1"/>
  <c r="F249" i="1"/>
  <c r="M248" i="1"/>
  <c r="I248" i="1"/>
  <c r="H248" i="1"/>
  <c r="F248" i="1"/>
  <c r="M247" i="1"/>
  <c r="I247" i="1"/>
  <c r="H247" i="1"/>
  <c r="F247" i="1"/>
  <c r="I246" i="1"/>
  <c r="H246" i="1"/>
  <c r="F246" i="1"/>
  <c r="M245" i="1"/>
  <c r="I245" i="1"/>
  <c r="H245" i="1"/>
  <c r="F245" i="1"/>
  <c r="I244" i="1"/>
  <c r="H244" i="1"/>
  <c r="F244" i="1"/>
  <c r="M243" i="1"/>
  <c r="I243" i="1"/>
  <c r="H243" i="1"/>
  <c r="F243" i="1"/>
  <c r="I242" i="1"/>
  <c r="H242" i="1"/>
  <c r="F242" i="1"/>
  <c r="M241" i="1"/>
  <c r="I241" i="1"/>
  <c r="H241" i="1"/>
  <c r="F241" i="1"/>
  <c r="M240" i="1"/>
  <c r="I240" i="1"/>
  <c r="H240" i="1"/>
  <c r="F240" i="1"/>
  <c r="M239" i="1"/>
  <c r="I239" i="1"/>
  <c r="H239" i="1"/>
  <c r="F239" i="1"/>
  <c r="M238" i="1"/>
  <c r="I238" i="1"/>
  <c r="H238" i="1"/>
  <c r="F238" i="1"/>
  <c r="M237" i="1"/>
  <c r="I237" i="1"/>
  <c r="H237" i="1"/>
  <c r="F237" i="1"/>
  <c r="I236" i="1"/>
  <c r="H236" i="1"/>
  <c r="F236" i="1"/>
  <c r="M235" i="1"/>
  <c r="I235" i="1"/>
  <c r="H235" i="1"/>
  <c r="F235" i="1"/>
  <c r="M234" i="1"/>
  <c r="I234" i="1"/>
  <c r="H234" i="1"/>
  <c r="F234" i="1"/>
  <c r="I233" i="1"/>
  <c r="H233" i="1"/>
  <c r="F233" i="1"/>
  <c r="I232" i="1"/>
  <c r="H232" i="1"/>
  <c r="F232" i="1"/>
  <c r="I231" i="1"/>
  <c r="H231" i="1"/>
  <c r="F231" i="1"/>
  <c r="I230" i="1"/>
  <c r="H230" i="1"/>
  <c r="F230" i="1"/>
  <c r="I229" i="1"/>
  <c r="H229" i="1"/>
  <c r="F229" i="1"/>
  <c r="I228" i="1"/>
  <c r="H228" i="1"/>
  <c r="F228" i="1"/>
  <c r="M227" i="1"/>
  <c r="I227" i="1"/>
  <c r="H227" i="1"/>
  <c r="F227" i="1"/>
  <c r="M226" i="1"/>
  <c r="I226" i="1"/>
  <c r="H226" i="1"/>
  <c r="F226" i="1"/>
  <c r="M225" i="1"/>
  <c r="I225" i="1"/>
  <c r="H225" i="1"/>
  <c r="F225" i="1"/>
  <c r="I224" i="1"/>
  <c r="H224" i="1"/>
  <c r="F224" i="1"/>
  <c r="M223" i="1"/>
  <c r="I223" i="1"/>
  <c r="H223" i="1"/>
  <c r="F223" i="1"/>
  <c r="I222" i="1"/>
  <c r="H222" i="1"/>
  <c r="F222" i="1"/>
  <c r="I221" i="1"/>
  <c r="H221" i="1"/>
  <c r="F221" i="1"/>
  <c r="I220" i="1"/>
  <c r="H220" i="1"/>
  <c r="F220" i="1"/>
  <c r="I219" i="1"/>
  <c r="H219" i="1"/>
  <c r="F219" i="1"/>
  <c r="I218" i="1"/>
  <c r="H218" i="1"/>
  <c r="F218" i="1"/>
  <c r="M217" i="1"/>
  <c r="I217" i="1"/>
  <c r="H217" i="1"/>
  <c r="F217" i="1"/>
  <c r="I216" i="1"/>
  <c r="H216" i="1"/>
  <c r="F216" i="1"/>
  <c r="I215" i="1"/>
  <c r="H215" i="1"/>
  <c r="F215" i="1"/>
  <c r="I214" i="1"/>
  <c r="H214" i="1"/>
  <c r="F214" i="1"/>
  <c r="I213" i="1"/>
  <c r="H213" i="1"/>
  <c r="F213" i="1"/>
  <c r="M212" i="1"/>
  <c r="I212" i="1"/>
  <c r="H212" i="1"/>
  <c r="F212" i="1"/>
  <c r="I211" i="1"/>
  <c r="H211" i="1"/>
  <c r="F211" i="1"/>
  <c r="I210" i="1"/>
  <c r="H210" i="1"/>
  <c r="F210" i="1"/>
  <c r="I209" i="1"/>
  <c r="H209" i="1"/>
  <c r="F209" i="1"/>
  <c r="I208" i="1"/>
  <c r="H208" i="1"/>
  <c r="F208" i="1"/>
  <c r="I207" i="1"/>
  <c r="H207" i="1"/>
  <c r="F207" i="1"/>
  <c r="H203" i="1"/>
  <c r="F203" i="1"/>
  <c r="H202" i="1"/>
  <c r="F202" i="1"/>
  <c r="M201" i="1"/>
  <c r="H201" i="1"/>
  <c r="F201" i="1"/>
  <c r="M200" i="1"/>
  <c r="H200" i="1"/>
  <c r="F200" i="1"/>
  <c r="M199" i="1"/>
  <c r="H199" i="1"/>
  <c r="F199" i="1"/>
  <c r="M198" i="1"/>
  <c r="H198" i="1"/>
  <c r="F198" i="1"/>
  <c r="I197" i="1"/>
  <c r="H197" i="1"/>
  <c r="F197" i="1"/>
  <c r="I196" i="1"/>
  <c r="H196" i="1"/>
  <c r="F196" i="1"/>
  <c r="I195" i="1"/>
  <c r="H195" i="1"/>
  <c r="F195" i="1"/>
  <c r="I194" i="1"/>
  <c r="H194" i="1"/>
  <c r="F194" i="1"/>
  <c r="M193" i="1"/>
  <c r="I193" i="1"/>
  <c r="H193" i="1"/>
  <c r="F193" i="1"/>
  <c r="M192" i="1"/>
  <c r="I192" i="1"/>
  <c r="H192" i="1"/>
  <c r="F192" i="1"/>
  <c r="I191" i="1"/>
  <c r="H191" i="1"/>
  <c r="F191" i="1"/>
  <c r="I190" i="1"/>
  <c r="H190" i="1"/>
  <c r="F190" i="1"/>
  <c r="M189" i="1"/>
  <c r="I189" i="1"/>
  <c r="H189" i="1"/>
  <c r="F189" i="1"/>
  <c r="M188" i="1"/>
  <c r="I188" i="1"/>
  <c r="H188" i="1"/>
  <c r="F188" i="1"/>
  <c r="I187" i="1"/>
  <c r="H187" i="1"/>
  <c r="F187" i="1"/>
  <c r="M186" i="1"/>
  <c r="I186" i="1"/>
  <c r="H186" i="1"/>
  <c r="F186" i="1"/>
  <c r="M185" i="1"/>
  <c r="I185" i="1"/>
  <c r="H185" i="1"/>
  <c r="F185" i="1"/>
  <c r="M184" i="1"/>
  <c r="I184" i="1"/>
  <c r="H184" i="1"/>
  <c r="F184" i="1"/>
  <c r="M183" i="1"/>
  <c r="I183" i="1"/>
  <c r="H183" i="1"/>
  <c r="F183" i="1"/>
  <c r="M182" i="1"/>
  <c r="I182" i="1"/>
  <c r="H182" i="1"/>
  <c r="F182" i="1"/>
  <c r="M181" i="1"/>
  <c r="I181" i="1"/>
  <c r="H181" i="1"/>
  <c r="F181" i="1"/>
  <c r="M180" i="1"/>
  <c r="I180" i="1"/>
  <c r="H180" i="1"/>
  <c r="F180" i="1"/>
  <c r="M179" i="1"/>
  <c r="I179" i="1"/>
  <c r="H179" i="1"/>
  <c r="F179" i="1"/>
  <c r="M178" i="1"/>
  <c r="I178" i="1"/>
  <c r="H178" i="1"/>
  <c r="F178" i="1"/>
  <c r="I177" i="1"/>
  <c r="H177" i="1"/>
  <c r="F177" i="1"/>
  <c r="I176" i="1"/>
  <c r="H176" i="1"/>
  <c r="F176" i="1"/>
  <c r="M175" i="1"/>
  <c r="I175" i="1"/>
  <c r="H175" i="1"/>
  <c r="F175" i="1"/>
  <c r="M174" i="1"/>
  <c r="I174" i="1"/>
  <c r="H174" i="1"/>
  <c r="F174" i="1"/>
  <c r="M173" i="1"/>
  <c r="I173" i="1"/>
  <c r="H173" i="1"/>
  <c r="F173" i="1"/>
  <c r="M172" i="1"/>
  <c r="I172" i="1"/>
  <c r="H172" i="1"/>
  <c r="F172" i="1"/>
  <c r="I171" i="1"/>
  <c r="H171" i="1"/>
  <c r="F171" i="1"/>
  <c r="M170" i="1"/>
  <c r="I170" i="1"/>
  <c r="H170" i="1"/>
  <c r="F170" i="1"/>
  <c r="I169" i="1"/>
  <c r="H169" i="1"/>
  <c r="F169" i="1"/>
  <c r="M168" i="1"/>
  <c r="I168" i="1"/>
  <c r="H168" i="1"/>
  <c r="F168" i="1"/>
  <c r="I167" i="1"/>
  <c r="H167" i="1"/>
  <c r="F167" i="1"/>
  <c r="M166" i="1"/>
  <c r="I166" i="1"/>
  <c r="H166" i="1"/>
  <c r="F166" i="1"/>
  <c r="M165" i="1"/>
  <c r="I165" i="1"/>
  <c r="H165" i="1"/>
  <c r="F165" i="1"/>
  <c r="M164" i="1"/>
  <c r="I164" i="1"/>
  <c r="H164" i="1"/>
  <c r="F164" i="1"/>
  <c r="M163" i="1"/>
  <c r="I163" i="1"/>
  <c r="H163" i="1"/>
  <c r="F163" i="1"/>
  <c r="I162" i="1"/>
  <c r="H162" i="1"/>
  <c r="F162" i="1"/>
  <c r="M161" i="1"/>
  <c r="I161" i="1"/>
  <c r="H161" i="1"/>
  <c r="F161" i="1"/>
  <c r="M160" i="1"/>
  <c r="I160" i="1"/>
  <c r="H160" i="1"/>
  <c r="F160" i="1"/>
  <c r="I159" i="1"/>
  <c r="H159" i="1"/>
  <c r="F159" i="1"/>
  <c r="M158" i="1"/>
  <c r="I158" i="1"/>
  <c r="H158" i="1"/>
  <c r="F158" i="1"/>
  <c r="M157" i="1"/>
  <c r="I157" i="1"/>
  <c r="H157" i="1"/>
  <c r="F157" i="1"/>
  <c r="I156" i="1"/>
  <c r="H156" i="1"/>
  <c r="F156" i="1"/>
  <c r="M155" i="1"/>
  <c r="I155" i="1"/>
  <c r="H155" i="1"/>
  <c r="F155" i="1"/>
  <c r="I154" i="1"/>
  <c r="H154" i="1"/>
  <c r="F154" i="1"/>
  <c r="M153" i="1"/>
  <c r="I153" i="1"/>
  <c r="H153" i="1"/>
  <c r="F153" i="1"/>
  <c r="M152" i="1"/>
  <c r="I152" i="1"/>
  <c r="H152" i="1"/>
  <c r="F152" i="1"/>
  <c r="I151" i="1"/>
  <c r="H151" i="1"/>
  <c r="F151" i="1"/>
  <c r="M150" i="1"/>
  <c r="I150" i="1"/>
  <c r="H150" i="1"/>
  <c r="F150" i="1"/>
  <c r="I149" i="1"/>
  <c r="H149" i="1"/>
  <c r="F149" i="1"/>
  <c r="M148" i="1"/>
  <c r="I148" i="1"/>
  <c r="H148" i="1"/>
  <c r="F148" i="1"/>
  <c r="M147" i="1"/>
  <c r="I147" i="1"/>
  <c r="H147" i="1"/>
  <c r="F147" i="1"/>
  <c r="I146" i="1"/>
  <c r="H146" i="1"/>
  <c r="F146" i="1"/>
  <c r="M145" i="1"/>
  <c r="I145" i="1"/>
  <c r="H145" i="1"/>
  <c r="F145" i="1"/>
  <c r="I144" i="1"/>
  <c r="H144" i="1"/>
  <c r="F144" i="1"/>
  <c r="I143" i="1"/>
  <c r="H143" i="1"/>
  <c r="F143" i="1"/>
  <c r="I142" i="1"/>
  <c r="H142" i="1"/>
  <c r="F142" i="1"/>
  <c r="I141" i="1"/>
  <c r="H141" i="1"/>
  <c r="F141" i="1"/>
  <c r="M140" i="1"/>
  <c r="I140" i="1"/>
  <c r="H140" i="1"/>
  <c r="F140" i="1"/>
  <c r="I139" i="1"/>
  <c r="H139" i="1"/>
  <c r="F139" i="1"/>
  <c r="H135" i="1"/>
  <c r="F135" i="1"/>
  <c r="I134" i="1"/>
  <c r="H134" i="1"/>
  <c r="F134" i="1"/>
  <c r="I133" i="1"/>
  <c r="H133" i="1"/>
  <c r="F133" i="1"/>
  <c r="I132" i="1"/>
  <c r="H132" i="1"/>
  <c r="F132" i="1"/>
  <c r="I131" i="1"/>
  <c r="H131" i="1"/>
  <c r="F131" i="1"/>
  <c r="I130" i="1"/>
  <c r="H130" i="1"/>
  <c r="F130" i="1"/>
  <c r="I129" i="1"/>
  <c r="H129" i="1"/>
  <c r="F129" i="1"/>
  <c r="I128" i="1"/>
  <c r="H128" i="1"/>
  <c r="F128" i="1"/>
  <c r="I127" i="1"/>
  <c r="H127" i="1"/>
  <c r="F127" i="1"/>
  <c r="I126" i="1"/>
  <c r="H126" i="1"/>
  <c r="F126" i="1"/>
  <c r="M125" i="1"/>
  <c r="I125" i="1"/>
  <c r="H125" i="1"/>
  <c r="F125" i="1"/>
  <c r="I124" i="1"/>
  <c r="H124" i="1"/>
  <c r="F124" i="1"/>
  <c r="M123" i="1"/>
  <c r="I123" i="1"/>
  <c r="H123" i="1"/>
  <c r="F123" i="1"/>
  <c r="I122" i="1"/>
  <c r="H122" i="1"/>
  <c r="F122" i="1"/>
  <c r="I121" i="1"/>
  <c r="H121" i="1"/>
  <c r="F121" i="1"/>
  <c r="I120" i="1"/>
  <c r="H120" i="1"/>
  <c r="F120" i="1"/>
  <c r="I119" i="1"/>
  <c r="H119" i="1"/>
  <c r="F119" i="1"/>
  <c r="I118" i="1"/>
  <c r="H118" i="1"/>
  <c r="F118" i="1"/>
  <c r="I117" i="1"/>
  <c r="H117" i="1"/>
  <c r="F117" i="1"/>
  <c r="I116" i="1"/>
  <c r="H116" i="1"/>
  <c r="F116" i="1"/>
  <c r="I115" i="1"/>
  <c r="H115" i="1"/>
  <c r="F115" i="1"/>
  <c r="I114" i="1"/>
  <c r="H114" i="1"/>
  <c r="F114" i="1"/>
  <c r="I113" i="1"/>
  <c r="H113" i="1"/>
  <c r="F113" i="1"/>
  <c r="I112" i="1"/>
  <c r="H112" i="1"/>
  <c r="F112" i="1"/>
  <c r="I111" i="1"/>
  <c r="H111" i="1"/>
  <c r="F111" i="1"/>
  <c r="I110" i="1"/>
  <c r="H110" i="1"/>
  <c r="F110" i="1"/>
  <c r="I109" i="1"/>
  <c r="H109" i="1"/>
  <c r="F109" i="1"/>
  <c r="I108" i="1"/>
  <c r="H108" i="1"/>
  <c r="F108" i="1"/>
  <c r="I107" i="1"/>
  <c r="H107" i="1"/>
  <c r="F107" i="1"/>
  <c r="M106" i="1"/>
  <c r="I106" i="1"/>
  <c r="H106" i="1"/>
  <c r="F106" i="1"/>
  <c r="M105" i="1"/>
  <c r="I105" i="1"/>
  <c r="H105" i="1"/>
  <c r="F105" i="1"/>
  <c r="I104" i="1"/>
  <c r="H104" i="1"/>
  <c r="F104" i="1"/>
  <c r="I103" i="1"/>
  <c r="H103" i="1"/>
  <c r="F103" i="1"/>
  <c r="I102" i="1"/>
  <c r="H102" i="1"/>
  <c r="F102" i="1"/>
  <c r="M101" i="1"/>
  <c r="I101" i="1"/>
  <c r="H101" i="1"/>
  <c r="F101" i="1"/>
  <c r="I100" i="1"/>
  <c r="H100" i="1"/>
  <c r="F100" i="1"/>
  <c r="M99" i="1"/>
  <c r="I99" i="1"/>
  <c r="H99" i="1"/>
  <c r="F99" i="1"/>
  <c r="I98" i="1"/>
  <c r="H98" i="1"/>
  <c r="F98" i="1"/>
  <c r="M97" i="1"/>
  <c r="I97" i="1"/>
  <c r="H97" i="1"/>
  <c r="F97" i="1"/>
  <c r="M96" i="1"/>
  <c r="I96" i="1"/>
  <c r="H96" i="1"/>
  <c r="F96" i="1"/>
  <c r="M95" i="1"/>
  <c r="I95" i="1"/>
  <c r="H95" i="1"/>
  <c r="F95" i="1"/>
  <c r="M94" i="1"/>
  <c r="I94" i="1"/>
  <c r="H94" i="1"/>
  <c r="F94" i="1"/>
  <c r="M93" i="1"/>
  <c r="I93" i="1"/>
  <c r="H93" i="1"/>
  <c r="F93" i="1"/>
  <c r="M92" i="1"/>
  <c r="I92" i="1"/>
  <c r="H92" i="1"/>
  <c r="F92" i="1"/>
  <c r="M91" i="1"/>
  <c r="I91" i="1"/>
  <c r="H91" i="1"/>
  <c r="F91" i="1"/>
  <c r="I90" i="1"/>
  <c r="H90" i="1"/>
  <c r="F90" i="1"/>
  <c r="M89" i="1"/>
  <c r="I89" i="1"/>
  <c r="H89" i="1"/>
  <c r="F89" i="1"/>
  <c r="I88" i="1"/>
  <c r="H88" i="1"/>
  <c r="F88" i="1"/>
  <c r="I87" i="1"/>
  <c r="H87" i="1"/>
  <c r="F87" i="1"/>
  <c r="I86" i="1"/>
  <c r="H86" i="1"/>
  <c r="F86" i="1"/>
  <c r="I85" i="1"/>
  <c r="H85" i="1"/>
  <c r="F85" i="1"/>
  <c r="M84" i="1"/>
  <c r="I84" i="1"/>
  <c r="H84" i="1"/>
  <c r="F84" i="1"/>
  <c r="I83" i="1"/>
  <c r="H83" i="1"/>
  <c r="F83" i="1"/>
  <c r="I82" i="1"/>
  <c r="H82" i="1"/>
  <c r="F82" i="1"/>
  <c r="M81" i="1"/>
  <c r="I81" i="1"/>
  <c r="H81" i="1"/>
  <c r="F81" i="1"/>
  <c r="M80" i="1"/>
  <c r="I80" i="1"/>
  <c r="H80" i="1"/>
  <c r="F80" i="1"/>
  <c r="M79" i="1"/>
  <c r="I79" i="1"/>
  <c r="H79" i="1"/>
  <c r="F79" i="1"/>
  <c r="M78" i="1"/>
  <c r="I78" i="1"/>
  <c r="H78" i="1"/>
  <c r="F78" i="1"/>
  <c r="I77" i="1"/>
  <c r="H77" i="1"/>
  <c r="F77" i="1"/>
  <c r="M76" i="1"/>
  <c r="I76" i="1"/>
  <c r="H76" i="1"/>
  <c r="F76" i="1"/>
  <c r="M75" i="1"/>
  <c r="I75" i="1"/>
  <c r="H75" i="1"/>
  <c r="F75" i="1"/>
  <c r="M74" i="1"/>
  <c r="I74" i="1"/>
  <c r="H74" i="1"/>
  <c r="F74" i="1"/>
  <c r="M73" i="1"/>
  <c r="I73" i="1"/>
  <c r="H73" i="1"/>
  <c r="F73" i="1"/>
  <c r="M72" i="1"/>
  <c r="I72" i="1"/>
  <c r="H72" i="1"/>
  <c r="F72" i="1"/>
  <c r="M71" i="1"/>
  <c r="I71" i="1"/>
  <c r="H71" i="1"/>
  <c r="F71" i="1"/>
  <c r="M70" i="1"/>
  <c r="I70" i="1"/>
  <c r="H70" i="1"/>
  <c r="F70" i="1"/>
  <c r="M69" i="1"/>
  <c r="I69" i="1"/>
  <c r="H69" i="1"/>
  <c r="F69" i="1"/>
  <c r="I68" i="1"/>
  <c r="H68" i="1"/>
  <c r="F68" i="1"/>
  <c r="M67" i="1"/>
  <c r="I67" i="1"/>
  <c r="H67" i="1"/>
  <c r="F67" i="1"/>
  <c r="I66" i="1"/>
  <c r="H66" i="1"/>
  <c r="F66" i="1"/>
  <c r="M65" i="1"/>
  <c r="I65" i="1"/>
  <c r="H65" i="1"/>
  <c r="F65" i="1"/>
  <c r="I64" i="1"/>
  <c r="H64" i="1"/>
  <c r="F64" i="1"/>
  <c r="M63" i="1"/>
  <c r="I63" i="1"/>
  <c r="H63" i="1"/>
  <c r="F63" i="1"/>
  <c r="I62" i="1"/>
  <c r="H62" i="1"/>
  <c r="F62" i="1"/>
  <c r="M61" i="1"/>
  <c r="I61" i="1"/>
  <c r="H61" i="1"/>
  <c r="F61" i="1"/>
  <c r="I60" i="1"/>
  <c r="H60" i="1"/>
  <c r="F60" i="1"/>
  <c r="M59" i="1"/>
  <c r="I59" i="1"/>
  <c r="H59" i="1"/>
  <c r="F59" i="1"/>
  <c r="M58" i="1"/>
  <c r="I58" i="1"/>
  <c r="H58" i="1"/>
  <c r="F58" i="1"/>
  <c r="I57" i="1"/>
  <c r="H57" i="1"/>
  <c r="F57" i="1"/>
  <c r="I56" i="1"/>
  <c r="H56" i="1"/>
  <c r="F56" i="1"/>
  <c r="I55" i="1"/>
  <c r="H55" i="1"/>
  <c r="F55" i="1"/>
  <c r="I54" i="1"/>
  <c r="H54" i="1"/>
  <c r="F54" i="1"/>
  <c r="M53" i="1"/>
  <c r="I53" i="1"/>
  <c r="H53" i="1"/>
  <c r="F53" i="1"/>
  <c r="M52" i="1"/>
  <c r="I52" i="1"/>
  <c r="H52" i="1"/>
  <c r="F52" i="1"/>
  <c r="M51" i="1"/>
  <c r="I51" i="1"/>
  <c r="H51" i="1"/>
  <c r="F51" i="1"/>
  <c r="M50" i="1"/>
  <c r="I50" i="1"/>
  <c r="H50" i="1"/>
  <c r="F50" i="1"/>
  <c r="I49" i="1"/>
  <c r="H49" i="1"/>
  <c r="F49" i="1"/>
  <c r="M48" i="1"/>
  <c r="I48" i="1"/>
  <c r="H48" i="1"/>
  <c r="F48" i="1"/>
  <c r="M47" i="1"/>
  <c r="I47" i="1"/>
  <c r="H47" i="1"/>
  <c r="F47" i="1"/>
  <c r="I46" i="1"/>
  <c r="H46" i="1"/>
  <c r="F46" i="1"/>
  <c r="I45" i="1"/>
  <c r="H45" i="1"/>
  <c r="F45" i="1"/>
  <c r="M44" i="1"/>
  <c r="I44" i="1"/>
  <c r="H44" i="1"/>
  <c r="F44" i="1"/>
  <c r="M43" i="1"/>
  <c r="I43" i="1"/>
  <c r="H43" i="1"/>
  <c r="F43" i="1"/>
  <c r="M42" i="1"/>
  <c r="I42" i="1"/>
  <c r="H42" i="1"/>
  <c r="F42" i="1"/>
  <c r="M41" i="1"/>
  <c r="I41" i="1"/>
  <c r="H41" i="1"/>
  <c r="F41" i="1"/>
  <c r="M40" i="1"/>
  <c r="I40" i="1"/>
  <c r="H40" i="1"/>
  <c r="F40" i="1"/>
  <c r="M39" i="1"/>
  <c r="I39" i="1"/>
  <c r="H39" i="1"/>
  <c r="F39" i="1"/>
  <c r="M38" i="1"/>
  <c r="I38" i="1"/>
  <c r="H38" i="1"/>
  <c r="F38" i="1"/>
  <c r="M37" i="1"/>
  <c r="I37" i="1"/>
  <c r="H37" i="1"/>
  <c r="F37" i="1"/>
  <c r="M36" i="1"/>
  <c r="I36" i="1"/>
  <c r="H36" i="1"/>
  <c r="F36" i="1"/>
  <c r="M35" i="1"/>
  <c r="I35" i="1"/>
  <c r="H35" i="1"/>
  <c r="F35" i="1"/>
  <c r="M34" i="1"/>
  <c r="I34" i="1"/>
  <c r="H34" i="1"/>
  <c r="F34" i="1"/>
  <c r="M33" i="1"/>
  <c r="I33" i="1"/>
  <c r="H33" i="1"/>
  <c r="F33" i="1"/>
  <c r="I32" i="1"/>
  <c r="H32" i="1"/>
  <c r="F32" i="1"/>
  <c r="M31" i="1"/>
  <c r="I31" i="1"/>
  <c r="H31" i="1"/>
  <c r="F31" i="1"/>
  <c r="M30" i="1"/>
  <c r="I30" i="1"/>
  <c r="H30" i="1"/>
  <c r="F30" i="1"/>
  <c r="M29" i="1"/>
  <c r="I29" i="1"/>
  <c r="H29" i="1"/>
  <c r="F29" i="1"/>
  <c r="I28" i="1"/>
  <c r="H28" i="1"/>
  <c r="F28" i="1"/>
  <c r="M27" i="1"/>
  <c r="I27" i="1"/>
  <c r="H27" i="1"/>
  <c r="F27" i="1"/>
  <c r="M26" i="1"/>
  <c r="I26" i="1"/>
  <c r="H26" i="1"/>
  <c r="F26" i="1"/>
  <c r="I25" i="1"/>
  <c r="H25" i="1"/>
  <c r="F25" i="1"/>
  <c r="M24" i="1"/>
  <c r="I24" i="1"/>
  <c r="H24" i="1"/>
  <c r="F24" i="1"/>
  <c r="I23" i="1"/>
  <c r="H23" i="1"/>
  <c r="F23" i="1"/>
  <c r="I22" i="1"/>
  <c r="H22" i="1"/>
  <c r="F22" i="1"/>
  <c r="M21" i="1"/>
  <c r="I21" i="1"/>
  <c r="H21" i="1"/>
  <c r="F21" i="1"/>
  <c r="I20" i="1"/>
  <c r="H20" i="1"/>
  <c r="F20" i="1"/>
</calcChain>
</file>

<file path=xl/sharedStrings.xml><?xml version="1.0" encoding="utf-8"?>
<sst xmlns="http://schemas.openxmlformats.org/spreadsheetml/2006/main" count="1133" uniqueCount="592">
  <si>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</si>
  <si>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</si>
  <si>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</si>
  <si>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</si>
  <si>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</si>
  <si>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RELACIÓN DE LOS MIEMBROS DE LAS FUERZAS ARMADAS, QUE SE LES SOLICITA SU RETIRO CON DISFRUTE DE PENSIÓN VOLUNTARIO, INHABILIDAD FÍSICA, CANCELACIÓN DE NOMBRAMIENTO Y DADO DE BAJA,  EN LA SESIÓN DEL PLENO CELEBRADO EN EL MES DE FEBRERO DEL AÑO 2024, CONFORME A LO ESTABLECIDO  EN LA LEY NO. 873 DEL 31/07/1978 Y LA NO.139-13 DEL 13 DE SEPTIEMBRE DEL AÑO 2013, LEY ORGÁNICA DE LAS FUERZAS ARMADAS.</t>
  </si>
  <si>
    <t>EJÉRCITO DE REPÚBLICA DOMINICANA</t>
  </si>
  <si>
    <t>NO.</t>
  </si>
  <si>
    <t>FOTO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</si>
  <si>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</si>
  <si>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</si>
  <si>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</si>
  <si>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</si>
  <si>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</si>
  <si>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</si>
  <si>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</si>
  <si>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</si>
  <si>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</si>
  <si>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MOTIVO</t>
  </si>
  <si>
    <t>CORONEL</t>
  </si>
  <si>
    <t>MILCIADES MEDINA AQUINO</t>
  </si>
  <si>
    <t>001-1180840-8</t>
  </si>
  <si>
    <t>VOLUNTARIO</t>
  </si>
  <si>
    <t>JUAN FELIPE MEJIA LEYBA</t>
  </si>
  <si>
    <t>008-0021204-5</t>
  </si>
  <si>
    <t>EX - CORONEL</t>
  </si>
  <si>
    <t>RAFAEL BIENVENIDO COLLADO UREÑA</t>
  </si>
  <si>
    <t>031-0300559-5</t>
  </si>
  <si>
    <t>CANCELACION DE NOMBRAMIENTO</t>
  </si>
  <si>
    <t>TENIENTE CORONEL</t>
  </si>
  <si>
    <t>SERGIO SANTANA FIGUEREO</t>
  </si>
  <si>
    <t>023-0096186-5</t>
  </si>
  <si>
    <t>IVAN HUMBERTO MOREL BAEZ</t>
  </si>
  <si>
    <t>001-1168623-4</t>
  </si>
  <si>
    <t>DANIEL Y. VASQUEZ PERALTA</t>
  </si>
  <si>
    <t>001-1370065-2</t>
  </si>
  <si>
    <t>YODETO MONTERO MORA</t>
  </si>
  <si>
    <t>001-1166042-9</t>
  </si>
  <si>
    <t>ERASMO AMADO SANTANA CEPEDA</t>
  </si>
  <si>
    <t>001-1223286-3</t>
  </si>
  <si>
    <t>INHABILIDAD FÍSICA</t>
  </si>
  <si>
    <t>EX - TENIENTE CORONEL</t>
  </si>
  <si>
    <t>LEONER A. GUTIERREZ PUNTIER</t>
  </si>
  <si>
    <t>001-1170398-9</t>
  </si>
  <si>
    <t>MAYOR</t>
  </si>
  <si>
    <t>ROBERTO FORTUNA GUZMAN</t>
  </si>
  <si>
    <t>001-1165570-0</t>
  </si>
  <si>
    <t>ALCIBIADES FAMILIA DIAZ</t>
  </si>
  <si>
    <t>001-1318949-2</t>
  </si>
  <si>
    <t xml:space="preserve">VICTOR MANUEL CABRERA </t>
  </si>
  <si>
    <t>001-1166521-2</t>
  </si>
  <si>
    <t>ISAAC  MIGUEL SANCHEZ</t>
  </si>
  <si>
    <t>001-1621491-7</t>
  </si>
  <si>
    <t>HENRY  MARQUEZ PASCUAL</t>
  </si>
  <si>
    <t>001-1166774-7</t>
  </si>
  <si>
    <t>MARCOS ANTONIO PEÑA FELIZ</t>
  </si>
  <si>
    <t>018-0046283-8</t>
  </si>
  <si>
    <t>MARIO G. MOREL DE LA CRUZ</t>
  </si>
  <si>
    <t>001-1171957-1</t>
  </si>
  <si>
    <t>SANTO TECO PEREYRA SORIANO</t>
  </si>
  <si>
    <t>001-1166306-8</t>
  </si>
  <si>
    <t>RAMON EMILIO ABREU MORONTA</t>
  </si>
  <si>
    <t>001-1172527-1</t>
  </si>
  <si>
    <t>BERNARDO LORENZO LEBRÓN</t>
  </si>
  <si>
    <t>001-1166890-1</t>
  </si>
  <si>
    <t>CAPITÁN</t>
  </si>
  <si>
    <t>ERIS MONTERO Y MONTERO</t>
  </si>
  <si>
    <t>012-0070039-9</t>
  </si>
  <si>
    <t>JHONNY MONTERO Y MONTERO</t>
  </si>
  <si>
    <t>001-1171777-3</t>
  </si>
  <si>
    <t>CESAR AUGUSTO LEBRON QUEVEDO</t>
  </si>
  <si>
    <t>011-0025252-5</t>
  </si>
  <si>
    <t>PASCUAL GARIBALDI PEREZ HEREDIA</t>
  </si>
  <si>
    <t>020-0011555-6</t>
  </si>
  <si>
    <t>ROSARIO DE OLEO ENCARNACION</t>
  </si>
  <si>
    <t>001-1170000-1</t>
  </si>
  <si>
    <t>JORGE  GONELL MEDRANO</t>
  </si>
  <si>
    <t>045-0002460-1</t>
  </si>
  <si>
    <t xml:space="preserve">JUAN ANDRES AGUILERA </t>
  </si>
  <si>
    <t>046-0027887-5</t>
  </si>
  <si>
    <t>ADRIANO  CUEVAS BENITEZ</t>
  </si>
  <si>
    <t>070-0004299-9</t>
  </si>
  <si>
    <t>RAMON EDUARDO ROMERO SILVA</t>
  </si>
  <si>
    <t>001-1279197-5</t>
  </si>
  <si>
    <t>TOMAS PEREZ CEDANO</t>
  </si>
  <si>
    <t>012-0070036-5</t>
  </si>
  <si>
    <t>LUIS MANUEL GERMAN SANCHEZ</t>
  </si>
  <si>
    <t>059-0014369-3</t>
  </si>
  <si>
    <t>FELIX DE JESUS PICHARDO GENAO</t>
  </si>
  <si>
    <t>044-0016825-0</t>
  </si>
  <si>
    <t>JUAN M. CASTILLO ENCARNACION</t>
  </si>
  <si>
    <t>051-0003513-7</t>
  </si>
  <si>
    <t>GILBERTO VASQUEZ</t>
  </si>
  <si>
    <t>001-1171336-8</t>
  </si>
  <si>
    <t>CAPITAN</t>
  </si>
  <si>
    <t>FRANCISCO ANT. MARTINEZ SANCHEZ</t>
  </si>
  <si>
    <t>001-1172909-1</t>
  </si>
  <si>
    <t>JULIO ERNESTO ENCARNACION MONTERO</t>
  </si>
  <si>
    <t>110-0003785-0</t>
  </si>
  <si>
    <t>JAVIER  PEREZ VOLQUEZ</t>
  </si>
  <si>
    <t>016-0011015-7</t>
  </si>
  <si>
    <t>EX - CAPITÁN</t>
  </si>
  <si>
    <t>FERNANDO FELIZ Y FELIZ</t>
  </si>
  <si>
    <t>018-0048707-4</t>
  </si>
  <si>
    <t>ISRAEL B. PERALTA FELIZ</t>
  </si>
  <si>
    <t>001-1522243-2</t>
  </si>
  <si>
    <t>PRIMER TENIENTE</t>
  </si>
  <si>
    <t>ROGEL CARVAJAL MATOS</t>
  </si>
  <si>
    <t>099-0002506-6</t>
  </si>
  <si>
    <t>JORGE ATHANAEL RODRÍGUEZ NÚÑEZ</t>
  </si>
  <si>
    <t>001-1369849-2</t>
  </si>
  <si>
    <t>RUBEN D. MATEO GARCIA</t>
  </si>
  <si>
    <t>001-0556803-4</t>
  </si>
  <si>
    <t>ERCIDA GREGORIA ENCARNACION PERALTA</t>
  </si>
  <si>
    <t>065-0023216-7</t>
  </si>
  <si>
    <t>ROBERTO  MOJICA ARAUJO</t>
  </si>
  <si>
    <t>001-1167108-7</t>
  </si>
  <si>
    <t>ANDRES  PEREZ VOLQUEZ</t>
  </si>
  <si>
    <t>020-0011617-4</t>
  </si>
  <si>
    <t>MIGUEL ANDRES ESTEBE RAMIREZ</t>
  </si>
  <si>
    <t>016-0011789-7</t>
  </si>
  <si>
    <t>SARNIN ISRAEL VASQUEZ TINEO</t>
  </si>
  <si>
    <t>001-1520515-5</t>
  </si>
  <si>
    <t>MARIA PATRICIA FLORENTINO TERRERO</t>
  </si>
  <si>
    <t>001-1166925-5</t>
  </si>
  <si>
    <t>KATIUSCA M. PEREZ GOMEZ</t>
  </si>
  <si>
    <t>001-1621638-3</t>
  </si>
  <si>
    <t>RAMON  ALCANTARA DICENT</t>
  </si>
  <si>
    <t>016-0010806-0</t>
  </si>
  <si>
    <t>HEINE NOEL BATISTA TREMOLS</t>
  </si>
  <si>
    <t>001-1193143-2</t>
  </si>
  <si>
    <t>SALOMON NERIS VARGAS</t>
  </si>
  <si>
    <t>051-0015667-7</t>
  </si>
  <si>
    <t>WENDY DANILO NOVAS MONTILLA</t>
  </si>
  <si>
    <t>022-0023549-3</t>
  </si>
  <si>
    <t>RAMON MESA CESPEDES</t>
  </si>
  <si>
    <t>076-0014785-9</t>
  </si>
  <si>
    <t>JULIAN DE LA ROSA FORTUNA</t>
  </si>
  <si>
    <t>001-1167518-7</t>
  </si>
  <si>
    <t>OSIRIS MONTERO FAMILIA</t>
  </si>
  <si>
    <t>001-1166808-3</t>
  </si>
  <si>
    <t>DENNI  MONTERO MORILLO</t>
  </si>
  <si>
    <t>011-0027004-8</t>
  </si>
  <si>
    <t>DOMINGO DE JESUS PAYANO</t>
  </si>
  <si>
    <t>001-1034842-2</t>
  </si>
  <si>
    <t>JOSELITO DIAZ BENITEZ</t>
  </si>
  <si>
    <t>011-0027386-9</t>
  </si>
  <si>
    <t>DOMINGO CORDERO TAPIA</t>
  </si>
  <si>
    <t>001-1168381-9</t>
  </si>
  <si>
    <t>CARMELO MARTÍNEZ</t>
  </si>
  <si>
    <t>001-1171774-0</t>
  </si>
  <si>
    <t xml:space="preserve">MARIO ALCIDES FELIZ </t>
  </si>
  <si>
    <t>001-1677068-6</t>
  </si>
  <si>
    <t>ANA LOYDA PEREZ GONZALEZ</t>
  </si>
  <si>
    <t>001-0095764-6</t>
  </si>
  <si>
    <t>ONESIMO CONTRERAS FAMILIA</t>
  </si>
  <si>
    <t>016-0010970-4</t>
  </si>
  <si>
    <t>ALEXANDER G. PEÑA ALCANTARA</t>
  </si>
  <si>
    <t>001-1167933-8</t>
  </si>
  <si>
    <t>EX - PRIMER TENIENTE</t>
  </si>
  <si>
    <t>LELIS MATOS CUEVAS</t>
  </si>
  <si>
    <t>018-0046330-7</t>
  </si>
  <si>
    <t>JUAN R. GONZALEZ DE LARA</t>
  </si>
  <si>
    <t>001-1119553-3</t>
  </si>
  <si>
    <t>ERNESTO LUGO ADAMES</t>
  </si>
  <si>
    <t>016-0010803-7</t>
  </si>
  <si>
    <t>GREGORIO DE LOS SANTOS ROSARIO</t>
  </si>
  <si>
    <t>001-1166004-9</t>
  </si>
  <si>
    <t>RAUL UBRI PERDOMO</t>
  </si>
  <si>
    <t>016-0013031-2</t>
  </si>
  <si>
    <t>SEGUNDO TENIENTE</t>
  </si>
  <si>
    <t>FELIX PEREZ Y PEREZ</t>
  </si>
  <si>
    <t>002-0098290-8</t>
  </si>
  <si>
    <t>JONATHAN F. VILLEGAS CARIDAD</t>
  </si>
  <si>
    <t>028-0070623-2</t>
  </si>
  <si>
    <t>RODOLFO ALVIS PEÑA JIMENEZ</t>
  </si>
  <si>
    <t>020-0009003-1</t>
  </si>
  <si>
    <t>JOSE MANUEL RAMIREZ BOCIO</t>
  </si>
  <si>
    <t>073-0015622-6</t>
  </si>
  <si>
    <t>ANGEL E. SEGURA SENA</t>
  </si>
  <si>
    <t>078-0009458-8</t>
  </si>
  <si>
    <t>JOSE ANTONIO SOSA BELLO</t>
  </si>
  <si>
    <t>046-0027782-8</t>
  </si>
  <si>
    <t>FRANCIS CASTILLO FELIZ</t>
  </si>
  <si>
    <t>001-1332241-6</t>
  </si>
  <si>
    <t>WILLIAMS VICIOSO COLAS</t>
  </si>
  <si>
    <t>001-1121108-2</t>
  </si>
  <si>
    <t>FAUSTINO HERNANDEZ ABREU</t>
  </si>
  <si>
    <t>058-0023702-5</t>
  </si>
  <si>
    <t>JULIO C. CONTRERAS DE LOS SANTO</t>
  </si>
  <si>
    <t>005-0042668-9</t>
  </si>
  <si>
    <t>ROMMEL SANTIAGO CAMILO TAVAREZ</t>
  </si>
  <si>
    <t>001-0832778-4</t>
  </si>
  <si>
    <t>VIRGILIO CUEVAS MÉNDEZ</t>
  </si>
  <si>
    <t>001-1202282-7</t>
  </si>
  <si>
    <t>JUAN  RECIO SOLIS</t>
  </si>
  <si>
    <t>001-1169793-4</t>
  </si>
  <si>
    <t xml:space="preserve">EX - SEGUNDO TENIENTE </t>
  </si>
  <si>
    <t>NAHUM FAISAL JIMENEZ PEGUERO</t>
  </si>
  <si>
    <t>001-1705763-8</t>
  </si>
  <si>
    <t>MIGUEL ANGEL DE OLEO CUEVAS</t>
  </si>
  <si>
    <t>001-1227701-7</t>
  </si>
  <si>
    <t>MARQUITO MATEO CABRERA</t>
  </si>
  <si>
    <t>016-0014910-6</t>
  </si>
  <si>
    <t>SARGENTO MAYOR</t>
  </si>
  <si>
    <t>FAUSTO N. RODRIGUEZ DISLA</t>
  </si>
  <si>
    <t>073-0006376-0</t>
  </si>
  <si>
    <t>OMAR S. BAUTISTA POLANCO</t>
  </si>
  <si>
    <t>001-1269265-2</t>
  </si>
  <si>
    <t>ADALGISA CORCINO NUÑEZ</t>
  </si>
  <si>
    <t>053-0003836-0</t>
  </si>
  <si>
    <t>EX - SARGENTO MAYOR</t>
  </si>
  <si>
    <t>CARLOS SANTANA GERALDO</t>
  </si>
  <si>
    <t>012-0082195-5</t>
  </si>
  <si>
    <t>DADO DE BAJA</t>
  </si>
  <si>
    <t>CRISTIAN SANTIAGO GOMEZ FELIZ</t>
  </si>
  <si>
    <t>001-1445119-8</t>
  </si>
  <si>
    <t>ANTONIO VILLEGAS VENTURA</t>
  </si>
  <si>
    <t>129-0002415-4</t>
  </si>
  <si>
    <t>JEAN C. RODRIGUEZ SOLANO</t>
  </si>
  <si>
    <t>031-0416930-9</t>
  </si>
  <si>
    <t>MANUEL CUEVAS ROMAN</t>
  </si>
  <si>
    <t>022-0022775-5</t>
  </si>
  <si>
    <t>ELVY EMILIO RIVAS ROSARIO</t>
  </si>
  <si>
    <t>001-0578655-2</t>
  </si>
  <si>
    <t>EDUARDO MALDONADO BREA</t>
  </si>
  <si>
    <t>093-0040848-2</t>
  </si>
  <si>
    <t>JOSELITO REYES MORETA</t>
  </si>
  <si>
    <t>016-0016470-9</t>
  </si>
  <si>
    <t>RAFAEL  ALMONTE OSORIA</t>
  </si>
  <si>
    <t>001-1392139-9</t>
  </si>
  <si>
    <t>VIRGILIO  ROSARIO POLANCO</t>
  </si>
  <si>
    <t>001-0296562-1</t>
  </si>
  <si>
    <t>ASCENDO</t>
  </si>
  <si>
    <t>VICTOR ML. ROSARIO NOVAS</t>
  </si>
  <si>
    <t>077-0005565-5</t>
  </si>
  <si>
    <t>WILFREDO  PAEZ MORLA</t>
  </si>
  <si>
    <t>001-1700167-7</t>
  </si>
  <si>
    <t>PEDRO ANTONIO BAEZ MERAN</t>
  </si>
  <si>
    <t>001-1196580-2</t>
  </si>
  <si>
    <t>EDISON JULIO VERAS GERMAN</t>
  </si>
  <si>
    <t>001-1308924-7</t>
  </si>
  <si>
    <t>WANDY  CABRERA MONTES DE OCA</t>
  </si>
  <si>
    <t>093-0057782-3</t>
  </si>
  <si>
    <t>MIGUEL A. BAUTISTA VALDEZ</t>
  </si>
  <si>
    <t>001-1733508-3</t>
  </si>
  <si>
    <t>CECILIO DE LA CRUZ MIESES</t>
  </si>
  <si>
    <t>225-0010851-3</t>
  </si>
  <si>
    <t>GERONIMO EMILIO VALDEZ VALDEZ</t>
  </si>
  <si>
    <t>011-0033507-2</t>
  </si>
  <si>
    <t>JULIO CESAR SUERO MORA</t>
  </si>
  <si>
    <t>016-0015554-1</t>
  </si>
  <si>
    <t xml:space="preserve">JUAN PABLO CLETO </t>
  </si>
  <si>
    <t>059-0019063-7</t>
  </si>
  <si>
    <t>PEDRO MANUEL SANTANA TRINDAD</t>
  </si>
  <si>
    <t>077-0006133-1</t>
  </si>
  <si>
    <t>EX - SARGENTO</t>
  </si>
  <si>
    <t>IVETTE Y. RODRIGUEZ FRANCISCO</t>
  </si>
  <si>
    <t>002-0138913-7</t>
  </si>
  <si>
    <t>XIOMARA REYES DIAZ</t>
  </si>
  <si>
    <t>001-1237001-0</t>
  </si>
  <si>
    <t>MICHAEL R. VERAS ESTRELLA</t>
  </si>
  <si>
    <t>001-1273627-7</t>
  </si>
  <si>
    <t>WILSON SABINO ALCANTARA</t>
  </si>
  <si>
    <t>001-0885426-6</t>
  </si>
  <si>
    <t>LUCIA E. VELOZ CABRAL</t>
  </si>
  <si>
    <t>001-1712808-2</t>
  </si>
  <si>
    <t>PETERSON PEREZ PEÑA</t>
  </si>
  <si>
    <t>020-0015181-7</t>
  </si>
  <si>
    <t>EX - ASIMILADO MILITAR</t>
  </si>
  <si>
    <t>GILBERTO E. MORENO SANCHEZ</t>
  </si>
  <si>
    <t>008-0021189-8</t>
  </si>
  <si>
    <t>ARMADA DE REPÚBLICA DOMINICANA</t>
  </si>
  <si>
    <t>CAPITÁN DE NAVÍO</t>
  </si>
  <si>
    <t>ARSENIO ANTONIO SOTO SOTO</t>
  </si>
  <si>
    <t>001-1179999-5</t>
  </si>
  <si>
    <t>CAPITÁN DE FRAGATA</t>
  </si>
  <si>
    <t>CRISTINO REYES CASTILLO</t>
  </si>
  <si>
    <t>001-1257439-7</t>
  </si>
  <si>
    <t>SUNILDA  MENDOZA BRITO</t>
  </si>
  <si>
    <t>001-1179893-0</t>
  </si>
  <si>
    <t>NANCY MERCEDES ALGER LIBERATO</t>
  </si>
  <si>
    <t>001-1755832-0</t>
  </si>
  <si>
    <t>FRANCISCO HEREDIA HEREDIA</t>
  </si>
  <si>
    <t>001-1179910-2</t>
  </si>
  <si>
    <t>EX - CAPITAN DE FRAGATA</t>
  </si>
  <si>
    <t>MANUEL HEREDIA ROCHA</t>
  </si>
  <si>
    <t>020-0011627-3</t>
  </si>
  <si>
    <t>CAPITÁN DE CORBETA</t>
  </si>
  <si>
    <t>BORIS ANEURYS RODRIGUEZ UBIERA</t>
  </si>
  <si>
    <t>001-1153167-9</t>
  </si>
  <si>
    <t>DAVID  BUGUE AGRAMONTE</t>
  </si>
  <si>
    <t>001-1179752-8</t>
  </si>
  <si>
    <t>JOSE ANGEL VALDEZ MADE</t>
  </si>
  <si>
    <t>003-0065549-5</t>
  </si>
  <si>
    <t>NIXON MANUEL MARTINEZ JIMENEZ</t>
  </si>
  <si>
    <t>020-0011628-1</t>
  </si>
  <si>
    <t>FELIX  MARTINEZ DE LOS SANTOS</t>
  </si>
  <si>
    <t>005-0032191-4</t>
  </si>
  <si>
    <t>PORFIRIO JIMENEZ ROSARIO</t>
  </si>
  <si>
    <t>001-1193354-5</t>
  </si>
  <si>
    <t>GREISYS MERCEDES PEGUERO CRUZ</t>
  </si>
  <si>
    <t>073-0001194-2</t>
  </si>
  <si>
    <t>TENIENTE NAVIO</t>
  </si>
  <si>
    <t>LUIS ALBERTO ROSADO GENAO</t>
  </si>
  <si>
    <t>001-1648817-2</t>
  </si>
  <si>
    <t>JOHNNY LORENZO PERALTA MADURO</t>
  </si>
  <si>
    <t>001-1179908-6</t>
  </si>
  <si>
    <t>OSIDE  MORENO RAMIREZ</t>
  </si>
  <si>
    <t>001-1179849-2</t>
  </si>
  <si>
    <t>TENIENTE DE NAVIO</t>
  </si>
  <si>
    <t>VICENTE  MONTERO JAQUEZ</t>
  </si>
  <si>
    <t>016-0011180-9</t>
  </si>
  <si>
    <t>EX - TENIENTE DE NAVIO</t>
  </si>
  <si>
    <t>MARIO RAFAEL BRETON SANTANA</t>
  </si>
  <si>
    <t>031-0332152-1</t>
  </si>
  <si>
    <t>TENIENTE DE FRAGATA</t>
  </si>
  <si>
    <t>HINGINIO RADNEY KELLY</t>
  </si>
  <si>
    <t>001-1180610-5</t>
  </si>
  <si>
    <t>REYNALDO VIZCAINO ROMERO</t>
  </si>
  <si>
    <t>003-0078700-9</t>
  </si>
  <si>
    <t>ESCANIO  GARCIA GONZALEZ</t>
  </si>
  <si>
    <t>011-0024075-1</t>
  </si>
  <si>
    <t>HECTOR ROLANDO MEDINA SEGURA</t>
  </si>
  <si>
    <t>078-0002924-6</t>
  </si>
  <si>
    <t>JOSE MIGUEL SOLIS GOMEZ</t>
  </si>
  <si>
    <t>038-0001952-7</t>
  </si>
  <si>
    <t>MARTIREZ ROSARIO PEREZ</t>
  </si>
  <si>
    <t>020-0011072-2</t>
  </si>
  <si>
    <t>JOSE PAYANO MUÑOZ</t>
  </si>
  <si>
    <t>005-0031999-1</t>
  </si>
  <si>
    <t>RAFAEL MONTERO MONTERO</t>
  </si>
  <si>
    <t>012-0070083-7</t>
  </si>
  <si>
    <t>RAFAEL CUEVAS SEGURA</t>
  </si>
  <si>
    <t>001-1179969-8</t>
  </si>
  <si>
    <t>CARLOS J. MATOS PEREZ</t>
  </si>
  <si>
    <t>069-0006121-6</t>
  </si>
  <si>
    <t>ADOLFO FIGUEREO</t>
  </si>
  <si>
    <t>010-0072360-9</t>
  </si>
  <si>
    <t>ANGEL AUGUSTO MEDINA FERRERAS</t>
  </si>
  <si>
    <t>001-1180205-4</t>
  </si>
  <si>
    <t>JUAN FRIAS RODRIGUEZ</t>
  </si>
  <si>
    <t>001-1179142-2</t>
  </si>
  <si>
    <t>JUAN CARLOS PAULINO ENCARNACIÓN</t>
  </si>
  <si>
    <t>002-0105290-9</t>
  </si>
  <si>
    <t>CESAR RAMÍREZ MATEO</t>
  </si>
  <si>
    <t>001-1202638-0</t>
  </si>
  <si>
    <t xml:space="preserve">FREDDY CARMONA RAMIREZ </t>
  </si>
  <si>
    <t>003-0068709-2</t>
  </si>
  <si>
    <t>NILDID JOSEFINA PEREZ PEREZ</t>
  </si>
  <si>
    <t>001-0559475-8</t>
  </si>
  <si>
    <t>DIOMEDES ANIBAL DUME</t>
  </si>
  <si>
    <t>001-1202496-3</t>
  </si>
  <si>
    <t>ROSSI MARIBEL MEDRANO HEREDIA</t>
  </si>
  <si>
    <t>020-0007879-6</t>
  </si>
  <si>
    <t>MARIS FELIZ MORILLO</t>
  </si>
  <si>
    <t>001-1179574-6</t>
  </si>
  <si>
    <t>EX - TENIENTE DE FRAGATA</t>
  </si>
  <si>
    <t>ANA YUDELKA REYES DE FERNANDEZ</t>
  </si>
  <si>
    <t>123-0013012-2</t>
  </si>
  <si>
    <t>TENIENTE DE CORBETA</t>
  </si>
  <si>
    <t>SEBASTIAN GOMEZ ENCARNACION</t>
  </si>
  <si>
    <t>001-1180288-0</t>
  </si>
  <si>
    <t>ELVIS SANTOS FERNANDEZ MENA</t>
  </si>
  <si>
    <t>001-1180213-8</t>
  </si>
  <si>
    <t>JOSE MIGUEL FRIAS ENCARNACION</t>
  </si>
  <si>
    <t>001-1179555-5</t>
  </si>
  <si>
    <t>SANTO EUDI RUIZ TERRERO</t>
  </si>
  <si>
    <t>001-1169841-1</t>
  </si>
  <si>
    <t>JUAN MARIA CARVAJAL LARA</t>
  </si>
  <si>
    <t>003-0065519-8</t>
  </si>
  <si>
    <t>DANILO PEREZ MENDEZ</t>
  </si>
  <si>
    <t>012-0069292-7</t>
  </si>
  <si>
    <t>YUBERGUIN DE LOS SANTOS SANCHEZ</t>
  </si>
  <si>
    <t>069-0005971-5</t>
  </si>
  <si>
    <t>ALCIBIADES DÍAZ Y DÍAZ</t>
  </si>
  <si>
    <t>093-0047196-9</t>
  </si>
  <si>
    <t>RAFAEL ENCARNACION TRINIDAD</t>
  </si>
  <si>
    <t>014-0013292-2</t>
  </si>
  <si>
    <t>LEONIDES SEGURA PINEDA</t>
  </si>
  <si>
    <t>010-0089094-5</t>
  </si>
  <si>
    <t xml:space="preserve">TENIENTE DE CORBETA </t>
  </si>
  <si>
    <t>CRISTINO LARANCUENT ORTEGA</t>
  </si>
  <si>
    <t>001-1244891-5</t>
  </si>
  <si>
    <t>EDITA  MAÑON ORTIZ</t>
  </si>
  <si>
    <t>001-1090223-6</t>
  </si>
  <si>
    <t>EX - TENIENTE DE CORBETA</t>
  </si>
  <si>
    <t>JULIO CESAR MONTERO ENCARNACION</t>
  </si>
  <si>
    <t>001-1079042-5</t>
  </si>
  <si>
    <t>FRANCISCO ALB. MARTE MENDEZ</t>
  </si>
  <si>
    <t>010-0070082-1</t>
  </si>
  <si>
    <t>OSTERMAN MATOS MATOS</t>
  </si>
  <si>
    <t>010-0038944-3</t>
  </si>
  <si>
    <t>JULIANA DANIELA ARIAS ORTIZ</t>
  </si>
  <si>
    <t>001-1010217-5</t>
  </si>
  <si>
    <t>ROBERTO YUNIOR MATOS MARTE</t>
  </si>
  <si>
    <t>001-1202689-3</t>
  </si>
  <si>
    <t>ANGEL MARIA GONZALEZ JAZMIN</t>
  </si>
  <si>
    <t>223-0004423-1</t>
  </si>
  <si>
    <t>EX - SARGENTO MAYOR (CH)</t>
  </si>
  <si>
    <t>WANDERSON EMILIO CARRASCO ACOSTA</t>
  </si>
  <si>
    <t>001-1671439-5</t>
  </si>
  <si>
    <t>MARCOS TEJEDA RAMIREZ</t>
  </si>
  <si>
    <t>012-0070085-2</t>
  </si>
  <si>
    <t>MARINERO AUXILIAR</t>
  </si>
  <si>
    <t>JOSE ISIDRO AGUILERA PEREZ</t>
  </si>
  <si>
    <t>001-0070323-0</t>
  </si>
  <si>
    <t>JOSE SANTANA SANCHEZ</t>
  </si>
  <si>
    <t>001-0839810-8</t>
  </si>
  <si>
    <t>REGINO HEREDIA MARTES</t>
  </si>
  <si>
    <t>001-1202538-2</t>
  </si>
  <si>
    <t xml:space="preserve">ASIMILADO MILITAR </t>
  </si>
  <si>
    <t>DAIRA GARCIA VOLQUEZ</t>
  </si>
  <si>
    <t>020-0010382-6</t>
  </si>
  <si>
    <t>ASIMILADO MILITAR</t>
  </si>
  <si>
    <t>LLUDELIS ESPINAL DE OECKEL</t>
  </si>
  <si>
    <t>002-0086958-4</t>
  </si>
  <si>
    <t>SEVERINO DE JESUS BOURDIER PERALTA</t>
  </si>
  <si>
    <t>001-0010506-3</t>
  </si>
  <si>
    <t>FUERZA AÉREA DE REPÚBLICA DOMINICANA</t>
  </si>
  <si>
    <t xml:space="preserve">MIGUEL APOLINAR ESPINAL REYES </t>
  </si>
  <si>
    <t>001-1174877-8</t>
  </si>
  <si>
    <t xml:space="preserve">ENRIQUE  CALZADO ROSARIO </t>
  </si>
  <si>
    <t>001-1178339-5</t>
  </si>
  <si>
    <t>HAROLD FERNANDO M ABREU TAVERAS</t>
  </si>
  <si>
    <t>001-1176834-7</t>
  </si>
  <si>
    <t xml:space="preserve">MIGUEL ANGEL ADAMES OVALLES </t>
  </si>
  <si>
    <t>001-1175579-9</t>
  </si>
  <si>
    <t xml:space="preserve">OCTAVIO ROMERO ENCARNACION </t>
  </si>
  <si>
    <t>001-1173896-9</t>
  </si>
  <si>
    <t xml:space="preserve">CARLOS SMELIN  SANQUINTIN BAEZ </t>
  </si>
  <si>
    <t>001-1033206-1</t>
  </si>
  <si>
    <t xml:space="preserve">CARLOS MANUEL PEGUERO SUAZO </t>
  </si>
  <si>
    <t>001-0903525-3</t>
  </si>
  <si>
    <t xml:space="preserve">ELIDO ANT. RODRIGUEZ MARTINEZ </t>
  </si>
  <si>
    <t>001-1176140-9</t>
  </si>
  <si>
    <t xml:space="preserve">DAMASO LORENZO PEREZ </t>
  </si>
  <si>
    <t>001-1175746-4</t>
  </si>
  <si>
    <t xml:space="preserve">JULIAN CASTILLO YCHEZ </t>
  </si>
  <si>
    <t>001-1173617-9</t>
  </si>
  <si>
    <t xml:space="preserve">IRIS J. DE LA  CRUZ OVALLES </t>
  </si>
  <si>
    <t>001-0523697-0</t>
  </si>
  <si>
    <t xml:space="preserve">FRANK CRUZ  CASTILLO SEVERINO </t>
  </si>
  <si>
    <t>001-1481349-6</t>
  </si>
  <si>
    <t xml:space="preserve">TOMAS  PANIAGUA ROSARIO </t>
  </si>
  <si>
    <t>001-1173262-4</t>
  </si>
  <si>
    <t>DAMARIS ALT. MARMOLEJOS ALMONTE</t>
  </si>
  <si>
    <t>001-1370365-6</t>
  </si>
  <si>
    <t xml:space="preserve">JOSE RAMON  ALMONTE MERCEDES </t>
  </si>
  <si>
    <t>001-1176071-6</t>
  </si>
  <si>
    <t>MIGUEL ANGEL GOMEZ</t>
  </si>
  <si>
    <t>001-1178309-8</t>
  </si>
  <si>
    <t xml:space="preserve">JULIO MUÑOZ DE PAULA </t>
  </si>
  <si>
    <t>001-1177038-4</t>
  </si>
  <si>
    <t xml:space="preserve">ALEXIS ANTONIO  JON FELIZ </t>
  </si>
  <si>
    <t>001-1696130-1</t>
  </si>
  <si>
    <t xml:space="preserve">ORLANDO EUSEBIO ROSARIO SERRANO </t>
  </si>
  <si>
    <t>001-1309720-8</t>
  </si>
  <si>
    <t>PASCUAL AGRAMONTE AYBAR</t>
  </si>
  <si>
    <t>001-1175859-5</t>
  </si>
  <si>
    <t>DANIEL RINCON RINCON</t>
  </si>
  <si>
    <t>001-1175812-4</t>
  </si>
  <si>
    <t xml:space="preserve">JOSE RAFAEL  CARRION GOMEZ </t>
  </si>
  <si>
    <t>001-1175303-4</t>
  </si>
  <si>
    <t xml:space="preserve">GABRIEL ANT  DOMINGUEZ DE LEON </t>
  </si>
  <si>
    <t>001-0990103-3</t>
  </si>
  <si>
    <t xml:space="preserve">JUAN MANUEL  BAEZ VALVERDE </t>
  </si>
  <si>
    <t>001-1098735-1</t>
  </si>
  <si>
    <t xml:space="preserve">JOSE LUCIO  PEREZ ALCANTARA </t>
  </si>
  <si>
    <t>001-1173431-5</t>
  </si>
  <si>
    <t xml:space="preserve">ALEXANDRA JOSEFINA  NUÑEZ BENCOSME </t>
  </si>
  <si>
    <t>001-1389308-5</t>
  </si>
  <si>
    <t>MANUEL ANIBAL FERRERAS PEÑA</t>
  </si>
  <si>
    <t>001-0274509-8</t>
  </si>
  <si>
    <t>HUASCAR OSCAR TRINIDAD VOLQUEZ</t>
  </si>
  <si>
    <t>001-1174150-0</t>
  </si>
  <si>
    <t>AGUSTINA  CARMONA DE LA CRUZ</t>
  </si>
  <si>
    <t>001-1449686-2</t>
  </si>
  <si>
    <t xml:space="preserve">FREDDY OLIVARES </t>
  </si>
  <si>
    <t>001-1441596-1</t>
  </si>
  <si>
    <t xml:space="preserve">FLERIDA A.  GARCIA NICOLAS </t>
  </si>
  <si>
    <t>001-0401171-3</t>
  </si>
  <si>
    <t xml:space="preserve">FELIX  GIRON FIGUEROA </t>
  </si>
  <si>
    <t>001-1152115-9</t>
  </si>
  <si>
    <t>AGUSTINA MENDOZA ISABEL</t>
  </si>
  <si>
    <t>001-1175085-7</t>
  </si>
  <si>
    <t>CARMEN D. ALCANTARA MORA</t>
  </si>
  <si>
    <t>001-1020662-0</t>
  </si>
  <si>
    <t xml:space="preserve">ANTONIO  TORIBIO VILLANUEVA </t>
  </si>
  <si>
    <t>044-0016728-6</t>
  </si>
  <si>
    <t xml:space="preserve">IVAN YADIL DIAZ NUNEZ </t>
  </si>
  <si>
    <t>223-0004800-0</t>
  </si>
  <si>
    <t>JOSEFINA ALT.  DURAN GIL</t>
  </si>
  <si>
    <t>001-1181655-9</t>
  </si>
  <si>
    <t xml:space="preserve">RICHARD ML. GARCIA JULIAO </t>
  </si>
  <si>
    <t>001-1375795-9</t>
  </si>
  <si>
    <t xml:space="preserve">PEDRO ZAPATA </t>
  </si>
  <si>
    <t>001-1002881-8</t>
  </si>
  <si>
    <t xml:space="preserve">ENRIQUE L.  FELIZ PEREZ </t>
  </si>
  <si>
    <t>078-0004473-2</t>
  </si>
  <si>
    <t xml:space="preserve">AMAURIS  MORA MERAN </t>
  </si>
  <si>
    <t>001-1205098-4</t>
  </si>
  <si>
    <t>PREVITELIA TERRERO DE LOS SANTOS</t>
  </si>
  <si>
    <t>001-1349040-3</t>
  </si>
  <si>
    <t xml:space="preserve">GEORGELINA  VASQUEZ HERNANDEZ </t>
  </si>
  <si>
    <t>037-0089704-8</t>
  </si>
  <si>
    <t xml:space="preserve">HILARIA  CONTRERAS ZABALA </t>
  </si>
  <si>
    <t>001-0545133-0</t>
  </si>
  <si>
    <t xml:space="preserve">BERNARDO GALAN RAMIREZ </t>
  </si>
  <si>
    <t>001-1536590-0</t>
  </si>
  <si>
    <t xml:space="preserve">RICARDO DE JESUS CRUZ GIL </t>
  </si>
  <si>
    <t>001-1541441-9</t>
  </si>
  <si>
    <t>SUBTENIENTE I</t>
  </si>
  <si>
    <t>JULIO  PAYAN AQUINO</t>
  </si>
  <si>
    <t>031-0441433-3</t>
  </si>
  <si>
    <t xml:space="preserve">GLORIBEL AVALO CELADO </t>
  </si>
  <si>
    <t>001-1176897-4</t>
  </si>
  <si>
    <t xml:space="preserve">GIOVANNY GABRIEL CORNIELLE SURIEL </t>
  </si>
  <si>
    <t>001-1475515-0</t>
  </si>
  <si>
    <t xml:space="preserve">JULIA M. CANDELARIO RODRIGUEZ </t>
  </si>
  <si>
    <t>001-1001237-4</t>
  </si>
  <si>
    <t>MIGUEL ANGEL ABAD PAREDES</t>
  </si>
  <si>
    <t>001-1449200-2</t>
  </si>
  <si>
    <t>MARICELA ALVARADO CUELLO</t>
  </si>
  <si>
    <t>056-0082663-9</t>
  </si>
  <si>
    <t>VICTORIA J. VOLQUEZ DE SEVERINO</t>
  </si>
  <si>
    <t>001-0550864-2</t>
  </si>
  <si>
    <t>CAYETANO EVANGELISTA EVANGELISTA</t>
  </si>
  <si>
    <t>001-0637866-4</t>
  </si>
  <si>
    <t>JUAN SANTANA LOPEZ</t>
  </si>
  <si>
    <t>001-0947584-8</t>
  </si>
  <si>
    <t>ASIMILADA MILITAR</t>
  </si>
  <si>
    <t xml:space="preserve">SANDRA JOSEFINA  CARRION CARRION </t>
  </si>
  <si>
    <t>023-0026626-5</t>
  </si>
  <si>
    <t xml:space="preserve">NANCY R. MEDINA GERMOSEN </t>
  </si>
  <si>
    <t>001-0385401-4</t>
  </si>
  <si>
    <t xml:space="preserve">MARCOS ANT.  BATISTA VILLAMAN </t>
  </si>
  <si>
    <t>031-0013502-3</t>
  </si>
  <si>
    <t xml:space="preserve">ROXANNA Y. BATISTA MATOS </t>
  </si>
  <si>
    <t>001-1664238-0</t>
  </si>
  <si>
    <t xml:space="preserve">JUANA FAMILIA CORONADO </t>
  </si>
  <si>
    <t>001-1250014-5</t>
  </si>
  <si>
    <t>MINISTERIO DE DEFENSA</t>
  </si>
  <si>
    <t>RICARDO MANUEL PEGUERO</t>
  </si>
  <si>
    <t>001-0166476-1</t>
  </si>
  <si>
    <t>ANA MARINA FRANCISCA MENDEZ GOMEZ</t>
  </si>
  <si>
    <t>001-0082988-6</t>
  </si>
  <si>
    <t>RADHAMES  ANT. MARTY MACEO</t>
  </si>
  <si>
    <t>001-0056989-6</t>
  </si>
  <si>
    <t>SILO OZORIO</t>
  </si>
  <si>
    <t>023-0016108-6</t>
  </si>
  <si>
    <t>GABRIELA HERNANDEZ HERNANDEZ</t>
  </si>
  <si>
    <t>071-0003544-8</t>
  </si>
  <si>
    <t>KELVIN OSIRIS MORALES  PEÑA</t>
  </si>
  <si>
    <t>001-1246612-3</t>
  </si>
  <si>
    <t>MARIA  DE LOS ANGELES CASTRO JAVIER</t>
  </si>
  <si>
    <t>057-0003461-3</t>
  </si>
  <si>
    <t>JULIO FEDERICO ADAMES ENCARNACIÓN</t>
  </si>
  <si>
    <t>016-0000010-1</t>
  </si>
  <si>
    <t>JOSE EUCLIDES CARMONA MALOON</t>
  </si>
  <si>
    <t>002-0081103-2</t>
  </si>
  <si>
    <t>CRUZ DEL CARMEN VELEZ TAVERAS</t>
  </si>
  <si>
    <t>059-0001184-1</t>
  </si>
  <si>
    <t>ARELIS CRISTINA ALCÁNTARA</t>
  </si>
  <si>
    <t>001-0634863-4</t>
  </si>
  <si>
    <t>CARMEN  ALCEQUIEZ  MARTINEZ</t>
  </si>
  <si>
    <t>001-1214107-2</t>
  </si>
  <si>
    <t>CARMEN NATIVIDAD RIVERA</t>
  </si>
  <si>
    <t>001-0634241-3</t>
  </si>
  <si>
    <t>CARLOS MEJIA JIMENEZ</t>
  </si>
  <si>
    <t>068-0004904-8</t>
  </si>
  <si>
    <t>HENRY NICOLAS LINARES  NUÑEZ</t>
  </si>
  <si>
    <t>001-0519651-3</t>
  </si>
  <si>
    <t>ANGELA JACQUELINE ROSA GONZALEZ</t>
  </si>
  <si>
    <t>001-0735506-7</t>
  </si>
  <si>
    <t>JOSE  FRANCISCO DIAZ  POLANCO</t>
  </si>
  <si>
    <t>018-0049887-3</t>
  </si>
  <si>
    <t>LUIS  BIENVENIDO VALENZUELA GENAO</t>
  </si>
  <si>
    <t>001-0204580-4</t>
  </si>
  <si>
    <t>MARTHA YLUMINADA VILLALONA  GOMEZ</t>
  </si>
  <si>
    <t>121-0001730-5</t>
  </si>
  <si>
    <t>SANTA FCA. MONTILLA  OTAÑO</t>
  </si>
  <si>
    <t>012-0078225-6</t>
  </si>
  <si>
    <t>MERCEDES OCUMARES DE LA CRUZ</t>
  </si>
  <si>
    <t>001-0768453-2</t>
  </si>
  <si>
    <t>JUAN LARA SANCHEZ</t>
  </si>
  <si>
    <t>001-1318917-9</t>
  </si>
  <si>
    <t>JULIO CÉSAR A. HERNÁNDEZ OLIVERO</t>
  </si>
  <si>
    <t>Mayor General, ERD.</t>
  </si>
  <si>
    <t>Presidente de la Junta de Retiro y Fondo de Pensiones de las Fuerzas Armadas.</t>
  </si>
  <si>
    <t>HO/RP</t>
  </si>
  <si>
    <t>BT/Santiago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</si>
</sst>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"/>
    <numFmt numFmtId="165" formatCode="0.0%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hadow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/>
  </cellStyleXfs>
  <cellXfs count="66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8" fillId="3" borderId="0" xfId="0" applyFont="1" applyFill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164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10" fillId="0" borderId="4" xfId="0" applyFont="1" applyBorder="1" applyAlignment="1">
      <alignment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65" fontId="10" fillId="0" borderId="4" xfId="1" applyNumberFormat="1" applyFont="1" applyBorder="1" applyAlignment="1">
      <alignment horizontal="center" vertical="center" wrapText="1"/>
    </xf>
    <xf numFmtId="164" fontId="10" fillId="0" borderId="4" xfId="2" applyNumberFormat="1" applyFont="1" applyBorder="1" applyAlignment="1">
      <alignment horizontal="center" vertical="center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65" fontId="10" fillId="0" borderId="4" xfId="0" applyNumberFormat="1" applyFont="1" applyBorder="1" applyAlignment="1" applyProtection="1">
      <alignment horizontal="center" vertical="center"/>
      <protection locked="0"/>
    </xf>
    <xf numFmtId="0" fontId="9" fillId="5" borderId="0" xfId="3" applyFont="1" applyFill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10" fontId="9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10" fillId="0" borderId="0" xfId="0" applyNumberFormat="1" applyFont="1" applyAlignment="1" applyProtection="1">
      <alignment horizontal="left" vertical="center"/>
      <protection locked="0"/>
    </xf>
    <xf numFmtId="0" fontId="9" fillId="0" borderId="0" xfId="3" applyFont="1" applyAlignment="1">
      <alignment horizontal="center" vertical="center"/>
    </xf>
    <xf numFmtId="164" fontId="9" fillId="0" borderId="0" xfId="3" applyNumberFormat="1" applyFont="1" applyAlignment="1">
      <alignment horizontal="center" vertical="center"/>
    </xf>
    <xf numFmtId="10" fontId="9" fillId="0" borderId="0" xfId="3" applyNumberFormat="1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</cellXfs>
  <cellStyles count="4">
    <cellStyle name="Millares 2" xfId="2" xr:uid="{00000000-0005-0000-0000-000000000000}"/>
    <cellStyle name="Normal" xfId="0" builtinId="0"/>
    <cellStyle name="Normal 2" xfId="3" xr:uid="{00000000-0005-0000-0000-000002000000}"/>
    <cellStyle name="Porcentaje" xfId="1" builtinId="5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246</xdr:row>
      <xdr:rowOff>0</xdr:rowOff>
    </xdr:from>
    <xdr:to>
      <xdr:col>4</xdr:col>
      <xdr:colOff>0</xdr:colOff>
      <xdr:row>246</xdr:row>
      <xdr:rowOff>9525</xdr:rowOff>
    </xdr:to>
    <xdr:pic>
      <xdr:nvPicPr>
        <xdr:cNvPr id="2" name="215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317402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2</xdr:col>
      <xdr:colOff>1183409</xdr:colOff>
      <xdr:row>248</xdr:row>
      <xdr:rowOff>28864</xdr:rowOff>
    </xdr:to>
    <xdr:pic>
      <xdr:nvPicPr>
        <xdr:cNvPr id="3" name="215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1740275"/>
          <a:ext cx="1183409" cy="11718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2</xdr:col>
      <xdr:colOff>1183409</xdr:colOff>
      <xdr:row>257</xdr:row>
      <xdr:rowOff>28863</xdr:rowOff>
    </xdr:to>
    <xdr:pic>
      <xdr:nvPicPr>
        <xdr:cNvPr id="4" name="2157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6883775"/>
          <a:ext cx="1183409" cy="1171863"/>
        </a:xfrm>
        <a:prstGeom prst="rect">
          <a:avLst/>
        </a:prstGeom>
      </xdr:spPr>
    </xdr:pic>
    <xdr:clientData/>
  </xdr:twoCellAnchor>
  <xdr:twoCellAnchor editAs="oneCell">
    <xdr:from>
      <xdr:col>1</xdr:col>
      <xdr:colOff>230910</xdr:colOff>
      <xdr:row>258</xdr:row>
      <xdr:rowOff>129887</xdr:rowOff>
    </xdr:from>
    <xdr:to>
      <xdr:col>2</xdr:col>
      <xdr:colOff>880341</xdr:colOff>
      <xdr:row>259</xdr:row>
      <xdr:rowOff>432954</xdr:rowOff>
    </xdr:to>
    <xdr:pic>
      <xdr:nvPicPr>
        <xdr:cNvPr id="5" name="216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8728162"/>
          <a:ext cx="880341" cy="87456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259</xdr:row>
      <xdr:rowOff>0</xdr:rowOff>
    </xdr:from>
    <xdr:to>
      <xdr:col>9</xdr:col>
      <xdr:colOff>960858</xdr:colOff>
      <xdr:row>260</xdr:row>
      <xdr:rowOff>389660</xdr:rowOff>
    </xdr:to>
    <xdr:pic>
      <xdr:nvPicPr>
        <xdr:cNvPr id="6" name="216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39169775"/>
          <a:ext cx="960858" cy="961160"/>
        </a:xfrm>
        <a:prstGeom prst="rect">
          <a:avLst/>
        </a:prstGeom>
      </xdr:spPr>
    </xdr:pic>
    <xdr:clientData/>
  </xdr:twoCellAnchor>
  <xdr:twoCellAnchor editAs="oneCell">
    <xdr:from>
      <xdr:col>1</xdr:col>
      <xdr:colOff>303069</xdr:colOff>
      <xdr:row>287</xdr:row>
      <xdr:rowOff>0</xdr:rowOff>
    </xdr:from>
    <xdr:to>
      <xdr:col>2</xdr:col>
      <xdr:colOff>779318</xdr:colOff>
      <xdr:row>288</xdr:row>
      <xdr:rowOff>202044</xdr:rowOff>
    </xdr:to>
    <xdr:pic>
      <xdr:nvPicPr>
        <xdr:cNvPr id="7" name="2183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54104975"/>
          <a:ext cx="779318" cy="77354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288</xdr:row>
      <xdr:rowOff>0</xdr:rowOff>
    </xdr:from>
    <xdr:to>
      <xdr:col>9</xdr:col>
      <xdr:colOff>721591</xdr:colOff>
      <xdr:row>289</xdr:row>
      <xdr:rowOff>144318</xdr:rowOff>
    </xdr:to>
    <xdr:pic>
      <xdr:nvPicPr>
        <xdr:cNvPr id="8" name="2225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54676475"/>
          <a:ext cx="721591" cy="71581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254</xdr:row>
      <xdr:rowOff>0</xdr:rowOff>
    </xdr:from>
    <xdr:to>
      <xdr:col>4</xdr:col>
      <xdr:colOff>0</xdr:colOff>
      <xdr:row>254</xdr:row>
      <xdr:rowOff>9525</xdr:rowOff>
    </xdr:to>
    <xdr:pic>
      <xdr:nvPicPr>
        <xdr:cNvPr id="9" name="2229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363122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262</xdr:row>
      <xdr:rowOff>0</xdr:rowOff>
    </xdr:from>
    <xdr:to>
      <xdr:col>4</xdr:col>
      <xdr:colOff>0</xdr:colOff>
      <xdr:row>262</xdr:row>
      <xdr:rowOff>9525</xdr:rowOff>
    </xdr:to>
    <xdr:pic>
      <xdr:nvPicPr>
        <xdr:cNvPr id="10" name="2230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408842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263</xdr:row>
      <xdr:rowOff>0</xdr:rowOff>
    </xdr:from>
    <xdr:to>
      <xdr:col>4</xdr:col>
      <xdr:colOff>0</xdr:colOff>
      <xdr:row>263</xdr:row>
      <xdr:rowOff>9525</xdr:rowOff>
    </xdr:to>
    <xdr:pic>
      <xdr:nvPicPr>
        <xdr:cNvPr id="11" name="2231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414557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0</xdr:colOff>
      <xdr:row>264</xdr:row>
      <xdr:rowOff>9525</xdr:rowOff>
    </xdr:to>
    <xdr:pic>
      <xdr:nvPicPr>
        <xdr:cNvPr id="12" name="2232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42027275"/>
          <a:ext cx="0" cy="95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265</xdr:row>
      <xdr:rowOff>0</xdr:rowOff>
    </xdr:from>
    <xdr:to>
      <xdr:col>4</xdr:col>
      <xdr:colOff>0</xdr:colOff>
      <xdr:row>265</xdr:row>
      <xdr:rowOff>9525</xdr:rowOff>
    </xdr:to>
    <xdr:pic>
      <xdr:nvPicPr>
        <xdr:cNvPr id="13" name="2233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142598775"/>
          <a:ext cx="0" cy="9525"/>
        </a:xfrm>
        <a:prstGeom prst="rect">
          <a:avLst/>
        </a:prstGeom>
      </xdr:spPr>
    </xdr:pic>
    <xdr:clientData/>
  </xdr:twoCellAnchor>
  <xdr:twoCellAnchor>
    <xdr:from>
      <xdr:col>1</xdr:col>
      <xdr:colOff>101023</xdr:colOff>
      <xdr:row>77</xdr:row>
      <xdr:rowOff>101022</xdr:rowOff>
    </xdr:from>
    <xdr:to>
      <xdr:col>1</xdr:col>
      <xdr:colOff>1255568</xdr:colOff>
      <xdr:row>77</xdr:row>
      <xdr:rowOff>1154546</xdr:rowOff>
    </xdr:to>
    <xdr:pic>
      <xdr:nvPicPr>
        <xdr:cNvPr id="14" name="4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7391397"/>
          <a:ext cx="0" cy="472499"/>
        </a:xfrm>
        <a:prstGeom prst="rect">
          <a:avLst/>
        </a:prstGeom>
      </xdr:spPr>
    </xdr:pic>
    <xdr:clientData/>
  </xdr:twoCellAnchor>
  <xdr:twoCellAnchor>
    <xdr:from>
      <xdr:col>1</xdr:col>
      <xdr:colOff>115455</xdr:colOff>
      <xdr:row>78</xdr:row>
      <xdr:rowOff>43295</xdr:rowOff>
    </xdr:from>
    <xdr:to>
      <xdr:col>1</xdr:col>
      <xdr:colOff>1284432</xdr:colOff>
      <xdr:row>78</xdr:row>
      <xdr:rowOff>1140113</xdr:rowOff>
    </xdr:to>
    <xdr:pic>
      <xdr:nvPicPr>
        <xdr:cNvPr id="15" name="44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7905170"/>
          <a:ext cx="0" cy="52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757903</xdr:colOff>
      <xdr:row>0</xdr:row>
      <xdr:rowOff>61452</xdr:rowOff>
    </xdr:from>
    <xdr:to>
      <xdr:col>3</xdr:col>
      <xdr:colOff>2546291</xdr:colOff>
      <xdr:row>8</xdr:row>
      <xdr:rowOff>48982</xdr:rowOff>
    </xdr:to>
    <xdr:pic>
      <xdr:nvPicPr>
        <xdr:cNvPr id="16" name="Imagen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428" y="61452"/>
          <a:ext cx="1788388" cy="1282930"/>
        </a:xfrm>
        <a:prstGeom prst="rect">
          <a:avLst/>
        </a:prstGeom>
      </xdr:spPr>
    </xdr:pic>
    <xdr:clientData/>
  </xdr:twoCellAnchor>
  <xdr:twoCellAnchor>
    <xdr:from>
      <xdr:col>5</xdr:col>
      <xdr:colOff>374365</xdr:colOff>
      <xdr:row>11</xdr:row>
      <xdr:rowOff>186915</xdr:rowOff>
    </xdr:from>
    <xdr:to>
      <xdr:col>7</xdr:col>
      <xdr:colOff>464440</xdr:colOff>
      <xdr:row>12</xdr:row>
      <xdr:rowOff>7681</xdr:rowOff>
    </xdr:to>
    <xdr:cxnSp macro="">
      <xdr:nvCxnSpPr>
        <xdr:cNvPr id="17" name="5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H="1">
          <a:off x="4657725" y="2082390"/>
          <a:ext cx="0" cy="207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9"/>
  <sheetViews>
    <sheetView tabSelected="1" view="pageBreakPreview" zoomScale="93" zoomScaleNormal="66" zoomScaleSheetLayoutView="93" zoomScalePageLayoutView="60" workbookViewId="0">
      <selection sqref="A1:N302"/>
    </sheetView>
  </sheetViews>
  <sheetFormatPr baseColWidth="10" defaultRowHeight="12.75" x14ac:dyDescent="0.2"/>
  <cols>
    <col min="1" max="1" width="5.85546875" style="1" customWidth="1"/>
    <col min="2" max="2" width="20" style="1" hidden="1" customWidth="1"/>
    <col min="3" max="3" width="22.85546875" style="1" bestFit="1" customWidth="1"/>
    <col min="4" max="4" width="41.140625" style="1" bestFit="1" customWidth="1"/>
    <col min="5" max="5" width="13.42578125" style="1" hidden="1" customWidth="1"/>
    <col min="6" max="6" width="19" style="29" hidden="1" customWidth="1"/>
    <col min="7" max="7" width="10.7109375" style="1" hidden="1" customWidth="1"/>
    <col min="8" max="8" width="16.7109375" style="1" hidden="1" customWidth="1"/>
    <col min="9" max="9" width="25.85546875" style="1" hidden="1" customWidth="1"/>
    <col min="10" max="10" width="16.28515625" style="1" customWidth="1"/>
    <col min="11" max="11" width="15.5703125" style="1" hidden="1" customWidth="1"/>
    <col min="12" max="12" width="20" style="1" hidden="1" customWidth="1"/>
    <col min="13" max="13" width="20.42578125" style="1" hidden="1" customWidth="1"/>
    <col min="14" max="14" width="20.28515625" style="1" customWidth="1"/>
    <col min="15" max="15" width="18.42578125" style="1" customWidth="1"/>
    <col min="16" max="16384" width="11.42578125" style="1"/>
  </cols>
  <sheetData>
    <row r="1" spans="1:17" x14ac:dyDescent="0.2">
      <c r="F1" s="1"/>
    </row>
    <row r="2" spans="1:1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x14ac:dyDescent="0.2">
      <c r="F4" s="1"/>
    </row>
    <row r="5" spans="1:17" x14ac:dyDescent="0.2">
      <c r="F5" s="1"/>
    </row>
    <row r="6" spans="1:17" x14ac:dyDescent="0.2">
      <c r="F6" s="1"/>
    </row>
    <row r="7" spans="1:17" x14ac:dyDescent="0.2">
      <c r="F7" s="1"/>
    </row>
    <row r="8" spans="1:17" x14ac:dyDescent="0.2">
      <c r="F8" s="1"/>
    </row>
    <row r="9" spans="1:17" s="4" customFormat="1" ht="15.75" x14ac:dyDescent="0.25">
      <c r="A9" s="62" t="s">
        <v>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3"/>
      <c r="P9" s="3"/>
      <c r="Q9" s="3"/>
    </row>
    <row r="10" spans="1:17" s="4" customFormat="1" ht="15.75" x14ac:dyDescent="0.25">
      <c r="A10" s="62" t="s">
        <v>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3"/>
      <c r="P10" s="3"/>
      <c r="Q10" s="3"/>
    </row>
    <row r="11" spans="1:17" s="4" customFormat="1" ht="15.75" x14ac:dyDescent="0.25">
      <c r="A11" s="62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3"/>
      <c r="P11" s="3"/>
      <c r="Q11" s="3"/>
    </row>
    <row r="12" spans="1:17" s="4" customFormat="1" ht="15.75" x14ac:dyDescent="0.25">
      <c r="A12" s="62" t="s">
        <v>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3"/>
      <c r="P12" s="3"/>
      <c r="Q12" s="3"/>
    </row>
    <row r="13" spans="1:17" s="4" customFormat="1" ht="15.75" x14ac:dyDescent="0.25">
      <c r="A13" s="62" t="s">
        <v>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3"/>
      <c r="P13" s="3"/>
      <c r="Q13" s="3"/>
    </row>
    <row r="14" spans="1:17" x14ac:dyDescent="0.2">
      <c r="F14" s="1"/>
    </row>
    <row r="15" spans="1:17" ht="13.5" thickBo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 s="6" customFormat="1" ht="68.25" customHeight="1" thickBot="1" x14ac:dyDescent="0.25">
      <c r="A16" s="63" t="s">
        <v>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/>
    </row>
    <row r="17" spans="1:18" x14ac:dyDescent="0.2">
      <c r="F17" s="1"/>
    </row>
    <row r="18" spans="1:18" x14ac:dyDescent="0.2">
      <c r="A18" s="58" t="s">
        <v>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7"/>
      <c r="P18" s="7"/>
      <c r="Q18" s="7"/>
      <c r="R18" s="7"/>
    </row>
    <row r="19" spans="1:18" s="16" customFormat="1" ht="25.5" x14ac:dyDescent="0.2">
      <c r="A19" s="8" t="s">
        <v>7</v>
      </c>
      <c r="B19" s="8" t="s">
        <v>8</v>
      </c>
      <c r="C19" s="9" t="s">
        <v>9</v>
      </c>
      <c r="D19" s="9" t="s">
        <v>10</v>
      </c>
      <c r="E19" s="10" t="s">
        <v>11</v>
      </c>
      <c r="F19" s="11" t="s">
        <v>12</v>
      </c>
      <c r="G19" s="12" t="s">
        <v>13</v>
      </c>
      <c r="H19" s="9" t="s">
        <v>14</v>
      </c>
      <c r="I19" s="13" t="s">
        <v>15</v>
      </c>
      <c r="J19" s="59" t="s">
        <v>16</v>
      </c>
      <c r="K19" s="60"/>
      <c r="L19" s="61"/>
      <c r="M19" s="14" t="s">
        <v>17</v>
      </c>
      <c r="N19" s="15" t="s">
        <v>18</v>
      </c>
    </row>
    <row r="20" spans="1:18" s="25" customFormat="1" ht="45" customHeight="1" x14ac:dyDescent="0.2">
      <c r="A20" s="17">
        <v>1</v>
      </c>
      <c r="B20" s="18"/>
      <c r="C20" s="19" t="s">
        <v>19</v>
      </c>
      <c r="D20" s="19" t="s">
        <v>20</v>
      </c>
      <c r="E20" s="20" t="s">
        <v>21</v>
      </c>
      <c r="F2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" s="22">
        <v>1</v>
      </c>
      <c r="H20" s="17" t="e">
        <f>DATEDIF(#REF!,#REF!,"y") &amp; " años " &amp; DATEDIF(#REF!,#REF!,"ym") &amp; " meses " &amp; DATEDIF(#REF!,#REF!,"md") &amp; " días"</f>
        <v>#REF!</v>
      </c>
      <c r="I20" s="17" t="e">
        <f>DATEDIF(#REF!,#REF!,"y") &amp; " años " &amp; DATEDIF(#REF!,#REF!,"ym") &amp; " meses " &amp; DATEDIF(#REF!,#REF!,"md") &amp; " días"</f>
        <v>#REF!</v>
      </c>
      <c r="J20" s="53" t="s">
        <v>16</v>
      </c>
      <c r="K20" s="54"/>
      <c r="L20" s="55"/>
      <c r="M20" s="23">
        <v>70000</v>
      </c>
      <c r="N20" s="24" t="s">
        <v>22</v>
      </c>
    </row>
    <row r="21" spans="1:18" s="25" customFormat="1" ht="45" customHeight="1" x14ac:dyDescent="0.2">
      <c r="A21" s="17">
        <v>2</v>
      </c>
      <c r="B21" s="1"/>
      <c r="C21" s="19" t="s">
        <v>19</v>
      </c>
      <c r="D21" s="19" t="s">
        <v>23</v>
      </c>
      <c r="E21" s="20" t="s">
        <v>24</v>
      </c>
      <c r="F2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" s="22">
        <v>1</v>
      </c>
      <c r="H21" s="17" t="e">
        <f>DATEDIF(#REF!,#REF!,"y") &amp; " años " &amp; DATEDIF(#REF!,#REF!,"ym") &amp; " meses " &amp; DATEDIF(#REF!,#REF!,"md") &amp; " días"</f>
        <v>#REF!</v>
      </c>
      <c r="I21" s="17" t="e">
        <f>DATEDIF(#REF!,#REF!,"y") &amp; " años " &amp; DATEDIF(#REF!,#REF!,"ym") &amp; " meses " &amp; DATEDIF(#REF!,#REF!,"md") &amp; " días"</f>
        <v>#REF!</v>
      </c>
      <c r="J21" s="53"/>
      <c r="K21" s="54"/>
      <c r="L21" s="55"/>
      <c r="M21" s="23">
        <f>46487.03+25000</f>
        <v>71487.03</v>
      </c>
      <c r="N21" s="24" t="s">
        <v>22</v>
      </c>
    </row>
    <row r="22" spans="1:18" s="25" customFormat="1" ht="45" customHeight="1" x14ac:dyDescent="0.25">
      <c r="A22" s="17">
        <v>3</v>
      </c>
      <c r="B22" s="17"/>
      <c r="C22" s="19" t="s">
        <v>25</v>
      </c>
      <c r="D22" s="19" t="s">
        <v>26</v>
      </c>
      <c r="E22" s="20" t="s">
        <v>27</v>
      </c>
      <c r="F2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" s="22">
        <v>0.82499999999999996</v>
      </c>
      <c r="H22" s="17" t="e">
        <f>DATEDIF(#REF!,#REF!,"y") &amp; " años " &amp; DATEDIF(#REF!,#REF!,"ym") &amp; " meses " &amp; DATEDIF(#REF!,#REF!,"md") &amp; " días"</f>
        <v>#REF!</v>
      </c>
      <c r="I22" s="17" t="e">
        <f>DATEDIF(#REF!,#REF!,"y") &amp; " años " &amp; DATEDIF(#REF!,#REF!,"ym") &amp; " meses " &amp; DATEDIF(#REF!,#REF!,"md") &amp; " días"</f>
        <v>#REF!</v>
      </c>
      <c r="J22" s="53"/>
      <c r="K22" s="54"/>
      <c r="L22" s="55"/>
      <c r="M22" s="23">
        <v>41030</v>
      </c>
      <c r="N22" s="24" t="s">
        <v>28</v>
      </c>
    </row>
    <row r="23" spans="1:18" s="25" customFormat="1" ht="45" customHeight="1" x14ac:dyDescent="0.2">
      <c r="A23" s="17">
        <v>4</v>
      </c>
      <c r="B23" s="18"/>
      <c r="C23" s="19" t="s">
        <v>29</v>
      </c>
      <c r="D23" s="19" t="s">
        <v>30</v>
      </c>
      <c r="E23" s="20" t="s">
        <v>31</v>
      </c>
      <c r="F2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" s="22">
        <v>1</v>
      </c>
      <c r="H23" s="17" t="e">
        <f>DATEDIF(#REF!,#REF!,"y") &amp; " años " &amp; DATEDIF(#REF!,#REF!,"ym") &amp; " meses " &amp; DATEDIF(#REF!,#REF!,"md") &amp; " días"</f>
        <v>#REF!</v>
      </c>
      <c r="I23" s="17" t="e">
        <f>DATEDIF(#REF!,#REF!,"y") &amp; " años " &amp; DATEDIF(#REF!,#REF!,"ym") &amp; " meses " &amp; DATEDIF(#REF!,#REF!,"md") &amp; " días"</f>
        <v>#REF!</v>
      </c>
      <c r="J23" s="53" t="s">
        <v>16</v>
      </c>
      <c r="K23" s="54"/>
      <c r="L23" s="55"/>
      <c r="M23" s="23">
        <v>45000</v>
      </c>
      <c r="N23" s="24" t="s">
        <v>22</v>
      </c>
    </row>
    <row r="24" spans="1:18" s="25" customFormat="1" ht="45" customHeight="1" x14ac:dyDescent="0.2">
      <c r="A24" s="17">
        <v>5</v>
      </c>
      <c r="B24" s="18"/>
      <c r="C24" s="19" t="s">
        <v>29</v>
      </c>
      <c r="D24" s="19" t="s">
        <v>32</v>
      </c>
      <c r="E24" s="20" t="s">
        <v>33</v>
      </c>
      <c r="F2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" s="22">
        <v>1</v>
      </c>
      <c r="H24" s="17" t="e">
        <f>DATEDIF(#REF!,#REF!,"y") &amp; " años " &amp; DATEDIF(#REF!,#REF!,"ym") &amp; " meses " &amp; DATEDIF(#REF!,#REF!,"md") &amp; " días"</f>
        <v>#REF!</v>
      </c>
      <c r="I24" s="17" t="e">
        <f>DATEDIF(#REF!,#REF!,"y") &amp; " años " &amp; DATEDIF(#REF!,#REF!,"ym") &amp; " meses " &amp; DATEDIF(#REF!,#REF!,"md") &amp; " días"</f>
        <v>#REF!</v>
      </c>
      <c r="J24" s="53"/>
      <c r="K24" s="54"/>
      <c r="L24" s="55"/>
      <c r="M24" s="23">
        <f>33637.53+14000</f>
        <v>47637.53</v>
      </c>
      <c r="N24" s="24" t="s">
        <v>22</v>
      </c>
    </row>
    <row r="25" spans="1:18" s="25" customFormat="1" ht="45" customHeight="1" x14ac:dyDescent="0.2">
      <c r="A25" s="17">
        <v>6</v>
      </c>
      <c r="B25" s="18"/>
      <c r="C25" s="19" t="s">
        <v>29</v>
      </c>
      <c r="D25" s="19" t="s">
        <v>34</v>
      </c>
      <c r="E25" s="20" t="s">
        <v>35</v>
      </c>
      <c r="F2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" s="22">
        <v>0.72499999999999998</v>
      </c>
      <c r="H25" s="17" t="e">
        <f>DATEDIF(#REF!,#REF!,"y") &amp; " años " &amp; DATEDIF(#REF!,#REF!,"ym") &amp; " meses " &amp; DATEDIF(#REF!,#REF!,"md") &amp; " días"</f>
        <v>#REF!</v>
      </c>
      <c r="I25" s="17" t="e">
        <f>DATEDIF(#REF!,#REF!,"y") &amp; " años " &amp; DATEDIF(#REF!,#REF!,"ym") &amp; " meses " &amp; DATEDIF(#REF!,#REF!,"md") &amp; " días"</f>
        <v>#REF!</v>
      </c>
      <c r="J25" s="53"/>
      <c r="K25" s="54"/>
      <c r="L25" s="55"/>
      <c r="M25" s="23">
        <v>38187.53</v>
      </c>
      <c r="N25" s="24" t="s">
        <v>22</v>
      </c>
    </row>
    <row r="26" spans="1:18" s="25" customFormat="1" ht="45" customHeight="1" x14ac:dyDescent="0.2">
      <c r="A26" s="17">
        <v>7</v>
      </c>
      <c r="B26" s="18"/>
      <c r="C26" s="19" t="s">
        <v>29</v>
      </c>
      <c r="D26" s="19" t="s">
        <v>36</v>
      </c>
      <c r="E26" s="20" t="s">
        <v>37</v>
      </c>
      <c r="F2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" s="22">
        <v>1</v>
      </c>
      <c r="H26" s="17" t="e">
        <f>DATEDIF(#REF!,#REF!,"y") &amp; " años " &amp; DATEDIF(#REF!,#REF!,"ym") &amp; " meses " &amp; DATEDIF(#REF!,#REF!,"md") &amp; " días"</f>
        <v>#REF!</v>
      </c>
      <c r="I26" s="17" t="e">
        <f>DATEDIF(#REF!,#REF!,"y") &amp; " años " &amp; DATEDIF(#REF!,#REF!,"ym") &amp; " meses " &amp; DATEDIF(#REF!,#REF!,"md") &amp; " días"</f>
        <v>#REF!</v>
      </c>
      <c r="J26" s="53"/>
      <c r="K26" s="54"/>
      <c r="L26" s="55"/>
      <c r="M26" s="23">
        <f>33637.53</f>
        <v>33637.53</v>
      </c>
      <c r="N26" s="24" t="s">
        <v>22</v>
      </c>
    </row>
    <row r="27" spans="1:18" s="25" customFormat="1" ht="45" customHeight="1" x14ac:dyDescent="0.25">
      <c r="A27" s="17">
        <v>8</v>
      </c>
      <c r="B27" s="17"/>
      <c r="C27" s="26" t="s">
        <v>29</v>
      </c>
      <c r="D27" s="26" t="s">
        <v>38</v>
      </c>
      <c r="E27" s="27" t="s">
        <v>39</v>
      </c>
      <c r="F2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" s="28">
        <v>1</v>
      </c>
      <c r="H27" s="17" t="e">
        <f>DATEDIF(#REF!,#REF!,"y") &amp; " años " &amp; DATEDIF(#REF!,#REF!,"ym") &amp; " meses " &amp; DATEDIF(#REF!,#REF!,"md") &amp; " días"</f>
        <v>#REF!</v>
      </c>
      <c r="I27" s="17" t="e">
        <f>DATEDIF(#REF!,#REF!,"y") &amp; " años " &amp; DATEDIF(#REF!,#REF!,"ym") &amp; " meses " &amp; DATEDIF(#REF!,#REF!,"md") &amp; " días"</f>
        <v>#REF!</v>
      </c>
      <c r="J27" s="53"/>
      <c r="K27" s="54"/>
      <c r="L27" s="55"/>
      <c r="M27" s="24">
        <f>33637.53+14000</f>
        <v>47637.53</v>
      </c>
      <c r="N27" s="24" t="s">
        <v>40</v>
      </c>
    </row>
    <row r="28" spans="1:18" s="25" customFormat="1" ht="45" customHeight="1" x14ac:dyDescent="0.25">
      <c r="A28" s="17">
        <v>9</v>
      </c>
      <c r="B28" s="17"/>
      <c r="C28" s="19" t="s">
        <v>41</v>
      </c>
      <c r="D28" s="19" t="s">
        <v>42</v>
      </c>
      <c r="E28" s="20" t="s">
        <v>43</v>
      </c>
      <c r="F2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" s="22">
        <v>0.7</v>
      </c>
      <c r="H28" s="17" t="e">
        <f>DATEDIF(#REF!,#REF!,"y") &amp; " años " &amp; DATEDIF(#REF!,#REF!,"ym") &amp; " meses " &amp; DATEDIF(#REF!,#REF!,"md") &amp; " días"</f>
        <v>#REF!</v>
      </c>
      <c r="I28" s="17" t="e">
        <f>DATEDIF(#REF!,#REF!,"y") &amp; " años " &amp; DATEDIF(#REF!,#REF!,"ym") &amp; " meses " &amp; DATEDIF(#REF!,#REF!,"md") &amp; " días"</f>
        <v>#REF!</v>
      </c>
      <c r="J28" s="53"/>
      <c r="K28" s="54"/>
      <c r="L28" s="55"/>
      <c r="M28" s="23">
        <v>25875</v>
      </c>
      <c r="N28" s="24" t="s">
        <v>28</v>
      </c>
    </row>
    <row r="29" spans="1:18" s="25" customFormat="1" ht="45" customHeight="1" x14ac:dyDescent="0.2">
      <c r="A29" s="17">
        <v>10</v>
      </c>
      <c r="B29" s="18"/>
      <c r="C29" s="19" t="s">
        <v>44</v>
      </c>
      <c r="D29" s="19" t="s">
        <v>45</v>
      </c>
      <c r="E29" s="20" t="s">
        <v>46</v>
      </c>
      <c r="F2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9" s="22">
        <v>1</v>
      </c>
      <c r="H29" s="17" t="e">
        <f>DATEDIF(#REF!,#REF!,"y") &amp; " años " &amp; DATEDIF(#REF!,#REF!,"ym") &amp; " meses " &amp; DATEDIF(#REF!,#REF!,"md") &amp; " días"</f>
        <v>#REF!</v>
      </c>
      <c r="I29" s="17" t="e">
        <f>DATEDIF(#REF!,#REF!,"y") &amp; " años " &amp; DATEDIF(#REF!,#REF!,"ym") &amp; " meses " &amp; DATEDIF(#REF!,#REF!,"md") &amp; " días"</f>
        <v>#REF!</v>
      </c>
      <c r="J29" s="53"/>
      <c r="K29" s="54"/>
      <c r="L29" s="55"/>
      <c r="M29" s="23">
        <f>33637.53</f>
        <v>33637.53</v>
      </c>
      <c r="N29" s="24" t="s">
        <v>22</v>
      </c>
    </row>
    <row r="30" spans="1:18" s="25" customFormat="1" ht="45" customHeight="1" x14ac:dyDescent="0.2">
      <c r="A30" s="17">
        <v>11</v>
      </c>
      <c r="B30" s="18"/>
      <c r="C30" s="19" t="s">
        <v>44</v>
      </c>
      <c r="D30" s="19" t="s">
        <v>47</v>
      </c>
      <c r="E30" s="20" t="s">
        <v>48</v>
      </c>
      <c r="F3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0" s="22">
        <v>1</v>
      </c>
      <c r="H30" s="17" t="e">
        <f>DATEDIF(#REF!,#REF!,"y") &amp; " años " &amp; DATEDIF(#REF!,#REF!,"ym") &amp; " meses " &amp; DATEDIF(#REF!,#REF!,"md") &amp; " días"</f>
        <v>#REF!</v>
      </c>
      <c r="I30" s="17" t="e">
        <f>DATEDIF(#REF!,#REF!,"y") &amp; " años " &amp; DATEDIF(#REF!,#REF!,"ym") &amp; " meses " &amp; DATEDIF(#REF!,#REF!,"md") &amp; " días"</f>
        <v>#REF!</v>
      </c>
      <c r="J30" s="53"/>
      <c r="K30" s="54"/>
      <c r="L30" s="55"/>
      <c r="M30" s="23">
        <f>29343.32</f>
        <v>29343.32</v>
      </c>
      <c r="N30" s="24" t="s">
        <v>22</v>
      </c>
    </row>
    <row r="31" spans="1:18" s="25" customFormat="1" ht="45" customHeight="1" x14ac:dyDescent="0.2">
      <c r="A31" s="17">
        <v>12</v>
      </c>
      <c r="B31" s="18"/>
      <c r="C31" s="19" t="s">
        <v>44</v>
      </c>
      <c r="D31" s="19" t="s">
        <v>49</v>
      </c>
      <c r="E31" s="20" t="s">
        <v>50</v>
      </c>
      <c r="F3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1" s="22">
        <v>1</v>
      </c>
      <c r="H31" s="17" t="e">
        <f>DATEDIF(#REF!,#REF!,"y") &amp; " años " &amp; DATEDIF(#REF!,#REF!,"ym") &amp; " meses " &amp; DATEDIF(#REF!,#REF!,"md") &amp; " días"</f>
        <v>#REF!</v>
      </c>
      <c r="I31" s="17" t="e">
        <f>DATEDIF(#REF!,#REF!,"y") &amp; " años " &amp; DATEDIF(#REF!,#REF!,"ym") &amp; " meses " &amp; DATEDIF(#REF!,#REF!,"md") &amp; " días"</f>
        <v>#REF!</v>
      </c>
      <c r="J31" s="53"/>
      <c r="K31" s="54"/>
      <c r="L31" s="55"/>
      <c r="M31" s="23">
        <f>33637.53</f>
        <v>33637.53</v>
      </c>
      <c r="N31" s="24" t="s">
        <v>22</v>
      </c>
    </row>
    <row r="32" spans="1:18" s="25" customFormat="1" ht="45" customHeight="1" x14ac:dyDescent="0.2">
      <c r="A32" s="17">
        <v>13</v>
      </c>
      <c r="B32" s="18"/>
      <c r="C32" s="19" t="s">
        <v>44</v>
      </c>
      <c r="D32" s="19" t="s">
        <v>51</v>
      </c>
      <c r="E32" s="20" t="s">
        <v>52</v>
      </c>
      <c r="F3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2" s="22">
        <v>0.65</v>
      </c>
      <c r="H32" s="17" t="e">
        <f>DATEDIF(#REF!,#REF!,"y") &amp; " años " &amp; DATEDIF(#REF!,#REF!,"ym") &amp; " meses " &amp; DATEDIF(#REF!,#REF!,"md") &amp; " días"</f>
        <v>#REF!</v>
      </c>
      <c r="I32" s="17" t="e">
        <f>DATEDIF(#REF!,#REF!,"y") &amp; " años " &amp; DATEDIF(#REF!,#REF!,"ym") &amp; " meses " &amp; DATEDIF(#REF!,#REF!,"md") &amp; " días"</f>
        <v>#REF!</v>
      </c>
      <c r="J32" s="53"/>
      <c r="K32" s="54"/>
      <c r="L32" s="55"/>
      <c r="M32" s="23">
        <v>29343.31</v>
      </c>
      <c r="N32" s="24" t="s">
        <v>22</v>
      </c>
    </row>
    <row r="33" spans="1:14" s="25" customFormat="1" ht="45" customHeight="1" x14ac:dyDescent="0.2">
      <c r="A33" s="17">
        <v>14</v>
      </c>
      <c r="B33" s="18"/>
      <c r="C33" s="19" t="s">
        <v>44</v>
      </c>
      <c r="D33" s="19" t="s">
        <v>53</v>
      </c>
      <c r="E33" s="20" t="s">
        <v>54</v>
      </c>
      <c r="F3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3" s="22">
        <v>0.88</v>
      </c>
      <c r="H33" s="17" t="e">
        <f>DATEDIF(#REF!,#REF!,"y") &amp; " años " &amp; DATEDIF(#REF!,#REF!,"ym") &amp; " meses " &amp; DATEDIF(#REF!,#REF!,"md") &amp; " días"</f>
        <v>#REF!</v>
      </c>
      <c r="I33" s="17" t="e">
        <f>DATEDIF(#REF!,#REF!,"y") &amp; " años " &amp; DATEDIF(#REF!,#REF!,"ym") &amp; " meses " &amp; DATEDIF(#REF!,#REF!,"md") &amp; " días"</f>
        <v>#REF!</v>
      </c>
      <c r="J33" s="53"/>
      <c r="K33" s="54"/>
      <c r="L33" s="55"/>
      <c r="M33" s="23">
        <f>33637.52</f>
        <v>33637.519999999997</v>
      </c>
      <c r="N33" s="24" t="s">
        <v>22</v>
      </c>
    </row>
    <row r="34" spans="1:14" s="25" customFormat="1" ht="45" customHeight="1" x14ac:dyDescent="0.2">
      <c r="A34" s="17">
        <v>15</v>
      </c>
      <c r="B34" s="18"/>
      <c r="C34" s="19" t="s">
        <v>44</v>
      </c>
      <c r="D34" s="19" t="s">
        <v>55</v>
      </c>
      <c r="E34" s="20" t="s">
        <v>56</v>
      </c>
      <c r="F3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4" s="22">
        <v>1</v>
      </c>
      <c r="H34" s="17" t="e">
        <f>DATEDIF(#REF!,#REF!,"y") &amp; " años " &amp; DATEDIF(#REF!,#REF!,"ym") &amp; " meses " &amp; DATEDIF(#REF!,#REF!,"md") &amp; " días"</f>
        <v>#REF!</v>
      </c>
      <c r="I34" s="17" t="e">
        <f>DATEDIF(#REF!,#REF!,"y") &amp; " años " &amp; DATEDIF(#REF!,#REF!,"ym") &amp; " meses " &amp; DATEDIF(#REF!,#REF!,"md") &amp; " días"</f>
        <v>#REF!</v>
      </c>
      <c r="J34" s="53" t="s">
        <v>16</v>
      </c>
      <c r="K34" s="54"/>
      <c r="L34" s="55"/>
      <c r="M34" s="23">
        <f>33637.53</f>
        <v>33637.53</v>
      </c>
      <c r="N34" s="24" t="s">
        <v>22</v>
      </c>
    </row>
    <row r="35" spans="1:14" s="25" customFormat="1" ht="45" customHeight="1" x14ac:dyDescent="0.2">
      <c r="A35" s="17">
        <v>16</v>
      </c>
      <c r="B35" s="18"/>
      <c r="C35" s="19" t="s">
        <v>44</v>
      </c>
      <c r="D35" s="19" t="s">
        <v>57</v>
      </c>
      <c r="E35" s="20" t="s">
        <v>58</v>
      </c>
      <c r="F3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5" s="22">
        <v>1</v>
      </c>
      <c r="H35" s="17" t="e">
        <f>DATEDIF(#REF!,#REF!,"y") &amp; " años " &amp; DATEDIF(#REF!,#REF!,"ym") &amp; " meses " &amp; DATEDIF(#REF!,#REF!,"md") &amp; " días"</f>
        <v>#REF!</v>
      </c>
      <c r="I35" s="17" t="e">
        <f>DATEDIF(#REF!,#REF!,"y") &amp; " años " &amp; DATEDIF(#REF!,#REF!,"ym") &amp; " meses " &amp; DATEDIF(#REF!,#REF!,"md") &amp; " días"</f>
        <v>#REF!</v>
      </c>
      <c r="J35" s="53"/>
      <c r="K35" s="54"/>
      <c r="L35" s="55"/>
      <c r="M35" s="23">
        <f>29343.32</f>
        <v>29343.32</v>
      </c>
      <c r="N35" s="24" t="s">
        <v>22</v>
      </c>
    </row>
    <row r="36" spans="1:14" s="25" customFormat="1" ht="45" customHeight="1" x14ac:dyDescent="0.2">
      <c r="A36" s="17">
        <v>17</v>
      </c>
      <c r="B36" s="18"/>
      <c r="C36" s="19" t="s">
        <v>44</v>
      </c>
      <c r="D36" s="19" t="s">
        <v>59</v>
      </c>
      <c r="E36" s="20" t="s">
        <v>60</v>
      </c>
      <c r="F3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6" s="22">
        <v>1</v>
      </c>
      <c r="H36" s="17" t="e">
        <f>DATEDIF(#REF!,#REF!,"y") &amp; " años " &amp; DATEDIF(#REF!,#REF!,"ym") &amp; " meses " &amp; DATEDIF(#REF!,#REF!,"md") &amp; " días"</f>
        <v>#REF!</v>
      </c>
      <c r="I36" s="17" t="e">
        <f>DATEDIF(#REF!,#REF!,"y") &amp; " años " &amp; DATEDIF(#REF!,#REF!,"ym") &amp; " meses " &amp; DATEDIF(#REF!,#REF!,"md") &amp; " días"</f>
        <v>#REF!</v>
      </c>
      <c r="J36" s="53" t="s">
        <v>16</v>
      </c>
      <c r="K36" s="54"/>
      <c r="L36" s="55"/>
      <c r="M36" s="23">
        <f>33637.53+14000</f>
        <v>47637.53</v>
      </c>
      <c r="N36" s="24" t="s">
        <v>22</v>
      </c>
    </row>
    <row r="37" spans="1:14" s="25" customFormat="1" ht="45" customHeight="1" x14ac:dyDescent="0.2">
      <c r="A37" s="17">
        <v>18</v>
      </c>
      <c r="B37" s="18"/>
      <c r="C37" s="19" t="s">
        <v>44</v>
      </c>
      <c r="D37" s="19" t="s">
        <v>61</v>
      </c>
      <c r="E37" s="20" t="s">
        <v>62</v>
      </c>
      <c r="F3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7" s="22">
        <v>0.97</v>
      </c>
      <c r="H37" s="17" t="e">
        <f>DATEDIF(#REF!,#REF!,"y") &amp; " años " &amp; DATEDIF(#REF!,#REF!,"ym") &amp; " meses " &amp; DATEDIF(#REF!,#REF!,"md") &amp; " días"</f>
        <v>#REF!</v>
      </c>
      <c r="I37" s="17" t="e">
        <f>DATEDIF(#REF!,#REF!,"y") &amp; " años " &amp; DATEDIF(#REF!,#REF!,"ym") &amp; " meses " &amp; DATEDIF(#REF!,#REF!,"md") &amp; " días"</f>
        <v>#REF!</v>
      </c>
      <c r="J37" s="53"/>
      <c r="K37" s="54"/>
      <c r="L37" s="55"/>
      <c r="M37" s="23">
        <f>33637.53</f>
        <v>33637.53</v>
      </c>
      <c r="N37" s="24" t="s">
        <v>22</v>
      </c>
    </row>
    <row r="38" spans="1:14" s="25" customFormat="1" ht="45" customHeight="1" x14ac:dyDescent="0.25">
      <c r="A38" s="17">
        <v>19</v>
      </c>
      <c r="B38" s="17"/>
      <c r="C38" s="26" t="s">
        <v>44</v>
      </c>
      <c r="D38" s="26" t="s">
        <v>63</v>
      </c>
      <c r="E38" s="27" t="s">
        <v>64</v>
      </c>
      <c r="F3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8" s="28">
        <v>1</v>
      </c>
      <c r="H38" s="17" t="e">
        <f>DATEDIF(#REF!,#REF!,"y") &amp; " años " &amp; DATEDIF(#REF!,#REF!,"ym") &amp; " meses " &amp; DATEDIF(#REF!,#REF!,"md") &amp; " días"</f>
        <v>#REF!</v>
      </c>
      <c r="I38" s="17" t="e">
        <f>DATEDIF(#REF!,#REF!,"y") &amp; " años " &amp; DATEDIF(#REF!,#REF!,"ym") &amp; " meses " &amp; DATEDIF(#REF!,#REF!,"md") &amp; " días"</f>
        <v>#REF!</v>
      </c>
      <c r="J38" s="53"/>
      <c r="K38" s="54"/>
      <c r="L38" s="55"/>
      <c r="M38" s="24">
        <f>33637.53</f>
        <v>33637.53</v>
      </c>
      <c r="N38" s="24" t="s">
        <v>40</v>
      </c>
    </row>
    <row r="39" spans="1:14" s="25" customFormat="1" ht="45" customHeight="1" x14ac:dyDescent="0.2">
      <c r="A39" s="17">
        <v>20</v>
      </c>
      <c r="B39" s="18"/>
      <c r="C39" s="19" t="s">
        <v>65</v>
      </c>
      <c r="D39" s="19" t="s">
        <v>66</v>
      </c>
      <c r="E39" s="20" t="s">
        <v>67</v>
      </c>
      <c r="F3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39" s="22">
        <v>1</v>
      </c>
      <c r="H39" s="17" t="e">
        <f>DATEDIF(#REF!,#REF!,"y") &amp; " años " &amp; DATEDIF(#REF!,#REF!,"ym") &amp; " meses " &amp; DATEDIF(#REF!,#REF!,"md") &amp; " días"</f>
        <v>#REF!</v>
      </c>
      <c r="I39" s="17" t="e">
        <f>DATEDIF(#REF!,#REF!,"y") &amp; " años " &amp; DATEDIF(#REF!,#REF!,"ym") &amp; " meses " &amp; DATEDIF(#REF!,#REF!,"md") &amp; " días"</f>
        <v>#REF!</v>
      </c>
      <c r="J39" s="53"/>
      <c r="K39" s="54"/>
      <c r="L39" s="55"/>
      <c r="M39" s="23">
        <f>29343.32</f>
        <v>29343.32</v>
      </c>
      <c r="N39" s="24" t="s">
        <v>22</v>
      </c>
    </row>
    <row r="40" spans="1:14" s="25" customFormat="1" ht="45" customHeight="1" x14ac:dyDescent="0.2">
      <c r="A40" s="17">
        <v>21</v>
      </c>
      <c r="B40" s="18"/>
      <c r="C40" s="19" t="s">
        <v>65</v>
      </c>
      <c r="D40" s="19" t="s">
        <v>68</v>
      </c>
      <c r="E40" s="20" t="s">
        <v>69</v>
      </c>
      <c r="F4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0" s="22">
        <v>1</v>
      </c>
      <c r="H40" s="17" t="e">
        <f>DATEDIF(#REF!,#REF!,"y") &amp; " años " &amp; DATEDIF(#REF!,#REF!,"ym") &amp; " meses " &amp; DATEDIF(#REF!,#REF!,"md") &amp; " días"</f>
        <v>#REF!</v>
      </c>
      <c r="I40" s="17" t="e">
        <f>DATEDIF(#REF!,#REF!,"y") &amp; " años " &amp; DATEDIF(#REF!,#REF!,"ym") &amp; " meses " &amp; DATEDIF(#REF!,#REF!,"md") &amp; " días"</f>
        <v>#REF!</v>
      </c>
      <c r="J40" s="53" t="s">
        <v>16</v>
      </c>
      <c r="K40" s="54"/>
      <c r="L40" s="55"/>
      <c r="M40" s="23">
        <f>29343.32</f>
        <v>29343.32</v>
      </c>
      <c r="N40" s="24" t="s">
        <v>22</v>
      </c>
    </row>
    <row r="41" spans="1:14" s="25" customFormat="1" ht="45" customHeight="1" x14ac:dyDescent="0.2">
      <c r="A41" s="17">
        <v>22</v>
      </c>
      <c r="B41" s="18"/>
      <c r="C41" s="19" t="s">
        <v>65</v>
      </c>
      <c r="D41" s="19" t="s">
        <v>70</v>
      </c>
      <c r="E41" s="20" t="s">
        <v>71</v>
      </c>
      <c r="F4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1" s="22">
        <v>1</v>
      </c>
      <c r="H41" s="17" t="e">
        <f>DATEDIF(#REF!,#REF!,"y") &amp; " años " &amp; DATEDIF(#REF!,#REF!,"ym") &amp; " meses " &amp; DATEDIF(#REF!,#REF!,"md") &amp; " días"</f>
        <v>#REF!</v>
      </c>
      <c r="I41" s="17" t="e">
        <f>DATEDIF(#REF!,#REF!,"y") &amp; " años " &amp; DATEDIF(#REF!,#REF!,"ym") &amp; " meses " &amp; DATEDIF(#REF!,#REF!,"md") &amp; " días"</f>
        <v>#REF!</v>
      </c>
      <c r="J41" s="53"/>
      <c r="K41" s="54"/>
      <c r="L41" s="55"/>
      <c r="M41" s="23">
        <f t="shared" ref="M41" si="0">29343.32+12000</f>
        <v>41343.32</v>
      </c>
      <c r="N41" s="24" t="s">
        <v>22</v>
      </c>
    </row>
    <row r="42" spans="1:14" s="25" customFormat="1" ht="45" customHeight="1" x14ac:dyDescent="0.2">
      <c r="A42" s="17">
        <v>23</v>
      </c>
      <c r="B42" s="18"/>
      <c r="C42" s="19" t="s">
        <v>65</v>
      </c>
      <c r="D42" s="19" t="s">
        <v>72</v>
      </c>
      <c r="E42" s="20" t="s">
        <v>73</v>
      </c>
      <c r="F4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2" s="22">
        <v>1</v>
      </c>
      <c r="H42" s="17" t="e">
        <f>DATEDIF(#REF!,#REF!,"y") &amp; " años " &amp; DATEDIF(#REF!,#REF!,"ym") &amp; " meses " &amp; DATEDIF(#REF!,#REF!,"md") &amp; " días"</f>
        <v>#REF!</v>
      </c>
      <c r="I42" s="17" t="e">
        <f>DATEDIF(#REF!,#REF!,"y") &amp; " años " &amp; DATEDIF(#REF!,#REF!,"ym") &amp; " meses " &amp; DATEDIF(#REF!,#REF!,"md") &amp; " días"</f>
        <v>#REF!</v>
      </c>
      <c r="J42" s="53"/>
      <c r="K42" s="54"/>
      <c r="L42" s="55"/>
      <c r="M42" s="23">
        <f>29343.32</f>
        <v>29343.32</v>
      </c>
      <c r="N42" s="24" t="s">
        <v>22</v>
      </c>
    </row>
    <row r="43" spans="1:14" s="25" customFormat="1" ht="45" customHeight="1" x14ac:dyDescent="0.2">
      <c r="A43" s="17">
        <v>24</v>
      </c>
      <c r="B43" s="18"/>
      <c r="C43" s="19" t="s">
        <v>65</v>
      </c>
      <c r="D43" s="19" t="s">
        <v>74</v>
      </c>
      <c r="E43" s="20" t="s">
        <v>75</v>
      </c>
      <c r="F4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3" s="22">
        <v>1</v>
      </c>
      <c r="H43" s="17" t="e">
        <f>DATEDIF(#REF!,#REF!,"y") &amp; " años " &amp; DATEDIF(#REF!,#REF!,"ym") &amp; " meses " &amp; DATEDIF(#REF!,#REF!,"md") &amp; " días"</f>
        <v>#REF!</v>
      </c>
      <c r="I43" s="17" t="e">
        <f>DATEDIF(#REF!,#REF!,"y") &amp; " años " &amp; DATEDIF(#REF!,#REF!,"ym") &amp; " meses " &amp; DATEDIF(#REF!,#REF!,"md") &amp; " días"</f>
        <v>#REF!</v>
      </c>
      <c r="J43" s="53"/>
      <c r="K43" s="54"/>
      <c r="L43" s="55"/>
      <c r="M43" s="23">
        <f>29343.32</f>
        <v>29343.32</v>
      </c>
      <c r="N43" s="24" t="s">
        <v>22</v>
      </c>
    </row>
    <row r="44" spans="1:14" s="25" customFormat="1" ht="45" customHeight="1" x14ac:dyDescent="0.2">
      <c r="A44" s="17">
        <v>25</v>
      </c>
      <c r="B44" s="18"/>
      <c r="C44" s="19" t="s">
        <v>65</v>
      </c>
      <c r="D44" s="19" t="s">
        <v>76</v>
      </c>
      <c r="E44" s="20" t="s">
        <v>77</v>
      </c>
      <c r="F4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4" s="22">
        <v>0.65</v>
      </c>
      <c r="H44" s="17" t="e">
        <f>DATEDIF(#REF!,#REF!,"y") &amp; " años " &amp; DATEDIF(#REF!,#REF!,"ym") &amp; " meses " &amp; DATEDIF(#REF!,#REF!,"md") &amp; " días"</f>
        <v>#REF!</v>
      </c>
      <c r="I44" s="17" t="e">
        <f>DATEDIF(#REF!,#REF!,"y") &amp; " años " &amp; DATEDIF(#REF!,#REF!,"ym") &amp; " meses " &amp; DATEDIF(#REF!,#REF!,"md") &amp; " días"</f>
        <v>#REF!</v>
      </c>
      <c r="J44" s="53"/>
      <c r="K44" s="54"/>
      <c r="L44" s="55"/>
      <c r="M44" s="23">
        <f>27563.57</f>
        <v>27563.57</v>
      </c>
      <c r="N44" s="24" t="s">
        <v>22</v>
      </c>
    </row>
    <row r="45" spans="1:14" s="25" customFormat="1" ht="45" customHeight="1" x14ac:dyDescent="0.2">
      <c r="A45" s="17">
        <v>26</v>
      </c>
      <c r="B45" s="18"/>
      <c r="C45" s="19" t="s">
        <v>65</v>
      </c>
      <c r="D45" s="19" t="s">
        <v>78</v>
      </c>
      <c r="E45" s="20" t="s">
        <v>79</v>
      </c>
      <c r="F4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5" s="22">
        <v>1</v>
      </c>
      <c r="H45" s="17" t="e">
        <f>DATEDIF(#REF!,#REF!,"y") &amp; " años " &amp; DATEDIF(#REF!,#REF!,"ym") &amp; " meses " &amp; DATEDIF(#REF!,#REF!,"md") &amp; " días"</f>
        <v>#REF!</v>
      </c>
      <c r="I45" s="17" t="e">
        <f>DATEDIF(#REF!,#REF!,"y") &amp; " años " &amp; DATEDIF(#REF!,#REF!,"ym") &amp; " meses " &amp; DATEDIF(#REF!,#REF!,"md") &amp; " días"</f>
        <v>#REF!</v>
      </c>
      <c r="J45" s="53" t="s">
        <v>16</v>
      </c>
      <c r="K45" s="54"/>
      <c r="L45" s="55"/>
      <c r="M45" s="23">
        <v>45000</v>
      </c>
      <c r="N45" s="24" t="s">
        <v>22</v>
      </c>
    </row>
    <row r="46" spans="1:14" s="25" customFormat="1" ht="45" customHeight="1" x14ac:dyDescent="0.2">
      <c r="A46" s="17">
        <v>27</v>
      </c>
      <c r="B46" s="18"/>
      <c r="C46" s="19" t="s">
        <v>65</v>
      </c>
      <c r="D46" s="19" t="s">
        <v>80</v>
      </c>
      <c r="E46" s="20" t="s">
        <v>81</v>
      </c>
      <c r="F4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6" s="22">
        <v>1</v>
      </c>
      <c r="H46" s="17" t="e">
        <f>DATEDIF(#REF!,#REF!,"y") &amp; " años " &amp; DATEDIF(#REF!,#REF!,"ym") &amp; " meses " &amp; DATEDIF(#REF!,#REF!,"md") &amp; " días"</f>
        <v>#REF!</v>
      </c>
      <c r="I46" s="17" t="e">
        <f>DATEDIF(#REF!,#REF!,"y") &amp; " años " &amp; DATEDIF(#REF!,#REF!,"ym") &amp; " meses " &amp; DATEDIF(#REF!,#REF!,"md") &amp; " días"</f>
        <v>#REF!</v>
      </c>
      <c r="J46" s="53"/>
      <c r="K46" s="54"/>
      <c r="L46" s="55"/>
      <c r="M46" s="23">
        <v>27563.58</v>
      </c>
      <c r="N46" s="24" t="s">
        <v>22</v>
      </c>
    </row>
    <row r="47" spans="1:14" s="25" customFormat="1" ht="45" customHeight="1" x14ac:dyDescent="0.2">
      <c r="A47" s="17">
        <v>28</v>
      </c>
      <c r="B47" s="18"/>
      <c r="C47" s="19" t="s">
        <v>65</v>
      </c>
      <c r="D47" s="19" t="s">
        <v>82</v>
      </c>
      <c r="E47" s="20" t="s">
        <v>83</v>
      </c>
      <c r="F4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7" s="22">
        <v>1</v>
      </c>
      <c r="H47" s="17" t="e">
        <f>DATEDIF(#REF!,#REF!,"y") &amp; " años " &amp; DATEDIF(#REF!,#REF!,"ym") &amp; " meses " &amp; DATEDIF(#REF!,#REF!,"md") &amp; " días"</f>
        <v>#REF!</v>
      </c>
      <c r="I47" s="17" t="e">
        <f>DATEDIF(#REF!,#REF!,"y") &amp; " años " &amp; DATEDIF(#REF!,#REF!,"ym") &amp; " meses " &amp; DATEDIF(#REF!,#REF!,"md") &amp; " días"</f>
        <v>#REF!</v>
      </c>
      <c r="J47" s="53"/>
      <c r="K47" s="54"/>
      <c r="L47" s="55"/>
      <c r="M47" s="23">
        <f>29343.32</f>
        <v>29343.32</v>
      </c>
      <c r="N47" s="24" t="s">
        <v>22</v>
      </c>
    </row>
    <row r="48" spans="1:14" s="25" customFormat="1" ht="45" customHeight="1" x14ac:dyDescent="0.2">
      <c r="A48" s="17">
        <v>29</v>
      </c>
      <c r="B48" s="18"/>
      <c r="C48" s="19" t="s">
        <v>65</v>
      </c>
      <c r="D48" s="19" t="s">
        <v>84</v>
      </c>
      <c r="E48" s="20" t="s">
        <v>85</v>
      </c>
      <c r="F4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8" s="22">
        <v>1</v>
      </c>
      <c r="H48" s="17" t="e">
        <f>DATEDIF(#REF!,#REF!,"y") &amp; " años " &amp; DATEDIF(#REF!,#REF!,"ym") &amp; " meses " &amp; DATEDIF(#REF!,#REF!,"md") &amp; " días"</f>
        <v>#REF!</v>
      </c>
      <c r="I48" s="17" t="e">
        <f>DATEDIF(#REF!,#REF!,"y") &amp; " años " &amp; DATEDIF(#REF!,#REF!,"ym") &amp; " meses " &amp; DATEDIF(#REF!,#REF!,"md") &amp; " días"</f>
        <v>#REF!</v>
      </c>
      <c r="J48" s="53"/>
      <c r="K48" s="54"/>
      <c r="L48" s="55"/>
      <c r="M48" s="23">
        <f>27563.58</f>
        <v>27563.58</v>
      </c>
      <c r="N48" s="24" t="s">
        <v>22</v>
      </c>
    </row>
    <row r="49" spans="1:14" s="25" customFormat="1" ht="45" customHeight="1" x14ac:dyDescent="0.2">
      <c r="A49" s="17">
        <v>30</v>
      </c>
      <c r="B49" s="18"/>
      <c r="C49" s="19" t="s">
        <v>65</v>
      </c>
      <c r="D49" s="19" t="s">
        <v>86</v>
      </c>
      <c r="E49" s="20" t="s">
        <v>87</v>
      </c>
      <c r="F4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49" s="22">
        <v>0.97</v>
      </c>
      <c r="H49" s="17" t="e">
        <f>DATEDIF(#REF!,#REF!,"y") &amp; " años " &amp; DATEDIF(#REF!,#REF!,"ym") &amp; " meses " &amp; DATEDIF(#REF!,#REF!,"md") &amp; " días"</f>
        <v>#REF!</v>
      </c>
      <c r="I49" s="17" t="e">
        <f>DATEDIF(#REF!,#REF!,"y") &amp; " años " &amp; DATEDIF(#REF!,#REF!,"ym") &amp; " meses " &amp; DATEDIF(#REF!,#REF!,"md") &amp; " días"</f>
        <v>#REF!</v>
      </c>
      <c r="J49" s="53"/>
      <c r="K49" s="54"/>
      <c r="L49" s="55"/>
      <c r="M49" s="23">
        <v>60000</v>
      </c>
      <c r="N49" s="24" t="s">
        <v>22</v>
      </c>
    </row>
    <row r="50" spans="1:14" s="25" customFormat="1" ht="45" customHeight="1" x14ac:dyDescent="0.2">
      <c r="A50" s="17">
        <v>31</v>
      </c>
      <c r="B50" s="18"/>
      <c r="C50" s="19" t="s">
        <v>65</v>
      </c>
      <c r="D50" s="19" t="s">
        <v>88</v>
      </c>
      <c r="E50" s="20" t="s">
        <v>89</v>
      </c>
      <c r="F5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0" s="22">
        <v>1</v>
      </c>
      <c r="H50" s="17" t="e">
        <f>DATEDIF(#REF!,#REF!,"y") &amp; " años " &amp; DATEDIF(#REF!,#REF!,"ym") &amp; " meses " &amp; DATEDIF(#REF!,#REF!,"md") &amp; " días"</f>
        <v>#REF!</v>
      </c>
      <c r="I50" s="17" t="e">
        <f>DATEDIF(#REF!,#REF!,"y") &amp; " años " &amp; DATEDIF(#REF!,#REF!,"ym") &amp; " meses " &amp; DATEDIF(#REF!,#REF!,"md") &amp; " días"</f>
        <v>#REF!</v>
      </c>
      <c r="J50" s="53"/>
      <c r="K50" s="54"/>
      <c r="L50" s="55"/>
      <c r="M50" s="23">
        <f>29343.32</f>
        <v>29343.32</v>
      </c>
      <c r="N50" s="24" t="s">
        <v>22</v>
      </c>
    </row>
    <row r="51" spans="1:14" s="25" customFormat="1" ht="45" customHeight="1" x14ac:dyDescent="0.2">
      <c r="A51" s="17">
        <v>32</v>
      </c>
      <c r="B51" s="18"/>
      <c r="C51" s="19" t="s">
        <v>65</v>
      </c>
      <c r="D51" s="19" t="s">
        <v>90</v>
      </c>
      <c r="E51" s="20" t="s">
        <v>91</v>
      </c>
      <c r="F5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1" s="22">
        <v>0.97</v>
      </c>
      <c r="H51" s="17" t="e">
        <f>DATEDIF(#REF!,#REF!,"y") &amp; " años " &amp; DATEDIF(#REF!,#REF!,"ym") &amp; " meses " &amp; DATEDIF(#REF!,#REF!,"md") &amp; " días"</f>
        <v>#REF!</v>
      </c>
      <c r="I51" s="17" t="e">
        <f>DATEDIF(#REF!,#REF!,"y") &amp; " años " &amp; DATEDIF(#REF!,#REF!,"ym") &amp; " meses " &amp; DATEDIF(#REF!,#REF!,"md") &amp; " días"</f>
        <v>#REF!</v>
      </c>
      <c r="J51" s="53"/>
      <c r="K51" s="54"/>
      <c r="L51" s="55"/>
      <c r="M51" s="23">
        <f>29343.32</f>
        <v>29343.32</v>
      </c>
      <c r="N51" s="24" t="s">
        <v>22</v>
      </c>
    </row>
    <row r="52" spans="1:14" s="25" customFormat="1" ht="45" customHeight="1" x14ac:dyDescent="0.2">
      <c r="A52" s="17">
        <v>33</v>
      </c>
      <c r="B52" s="18"/>
      <c r="C52" s="19" t="s">
        <v>65</v>
      </c>
      <c r="D52" s="19" t="s">
        <v>92</v>
      </c>
      <c r="E52" s="20" t="s">
        <v>93</v>
      </c>
      <c r="F5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2" s="22">
        <v>1</v>
      </c>
      <c r="H52" s="17" t="e">
        <f>DATEDIF(#REF!,#REF!,"y") &amp; " años " &amp; DATEDIF(#REF!,#REF!,"ym") &amp; " meses " &amp; DATEDIF(#REF!,#REF!,"md") &amp; " días"</f>
        <v>#REF!</v>
      </c>
      <c r="I52" s="17" t="e">
        <f>DATEDIF(#REF!,#REF!,"y") &amp; " años " &amp; DATEDIF(#REF!,#REF!,"ym") &amp; " meses " &amp; DATEDIF(#REF!,#REF!,"md") &amp; " días"</f>
        <v>#REF!</v>
      </c>
      <c r="J52" s="53" t="s">
        <v>16</v>
      </c>
      <c r="K52" s="54"/>
      <c r="L52" s="55"/>
      <c r="M52" s="23">
        <f>29343.32</f>
        <v>29343.32</v>
      </c>
      <c r="N52" s="24" t="s">
        <v>22</v>
      </c>
    </row>
    <row r="53" spans="1:14" s="25" customFormat="1" ht="45" customHeight="1" x14ac:dyDescent="0.25">
      <c r="A53" s="17">
        <v>34</v>
      </c>
      <c r="B53" s="17"/>
      <c r="C53" s="19" t="s">
        <v>94</v>
      </c>
      <c r="D53" s="19" t="s">
        <v>95</v>
      </c>
      <c r="E53" s="20" t="s">
        <v>96</v>
      </c>
      <c r="F5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3" s="22">
        <v>1</v>
      </c>
      <c r="H53" s="17" t="e">
        <f>DATEDIF(#REF!,#REF!,"y") &amp; " años " &amp; DATEDIF(#REF!,#REF!,"ym") &amp; " meses " &amp; DATEDIF(#REF!,#REF!,"md") &amp; " días"</f>
        <v>#REF!</v>
      </c>
      <c r="I53" s="17" t="e">
        <f>DATEDIF(#REF!,#REF!,"y") &amp; " años " &amp; DATEDIF(#REF!,#REF!,"ym") &amp; " meses " &amp; DATEDIF(#REF!,#REF!,"md") &amp; " días"</f>
        <v>#REF!</v>
      </c>
      <c r="J53" s="53"/>
      <c r="K53" s="54"/>
      <c r="L53" s="55"/>
      <c r="M53" s="23">
        <f>29343.32+12000</f>
        <v>41343.32</v>
      </c>
      <c r="N53" s="24" t="s">
        <v>40</v>
      </c>
    </row>
    <row r="54" spans="1:14" s="25" customFormat="1" ht="45" customHeight="1" x14ac:dyDescent="0.25">
      <c r="A54" s="17">
        <v>35</v>
      </c>
      <c r="B54" s="17"/>
      <c r="C54" s="19" t="s">
        <v>94</v>
      </c>
      <c r="D54" s="19" t="s">
        <v>97</v>
      </c>
      <c r="E54" s="20" t="s">
        <v>98</v>
      </c>
      <c r="F5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4" s="22">
        <v>1</v>
      </c>
      <c r="H54" s="17" t="e">
        <f>DATEDIF(#REF!,#REF!,"y") &amp; " años " &amp; DATEDIF(#REF!,#REF!,"ym") &amp; " meses " &amp; DATEDIF(#REF!,#REF!,"md") &amp; " días"</f>
        <v>#REF!</v>
      </c>
      <c r="I54" s="17" t="e">
        <f>DATEDIF(#REF!,#REF!,"y") &amp; " años " &amp; DATEDIF(#REF!,#REF!,"ym") &amp; " meses " &amp; DATEDIF(#REF!,#REF!,"md") &amp; " días"</f>
        <v>#REF!</v>
      </c>
      <c r="J54" s="53"/>
      <c r="K54" s="54"/>
      <c r="L54" s="55"/>
      <c r="M54" s="23">
        <v>29343.32</v>
      </c>
      <c r="N54" s="24" t="s">
        <v>40</v>
      </c>
    </row>
    <row r="55" spans="1:14" s="25" customFormat="1" ht="45" customHeight="1" x14ac:dyDescent="0.25">
      <c r="A55" s="17">
        <v>36</v>
      </c>
      <c r="B55" s="17"/>
      <c r="C55" s="19" t="s">
        <v>94</v>
      </c>
      <c r="D55" s="19" t="s">
        <v>99</v>
      </c>
      <c r="E55" s="20" t="s">
        <v>100</v>
      </c>
      <c r="F5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5" s="22">
        <v>1</v>
      </c>
      <c r="H55" s="17" t="e">
        <f>DATEDIF(#REF!,#REF!,"y") &amp; " años " &amp; DATEDIF(#REF!,#REF!,"ym") &amp; " meses " &amp; DATEDIF(#REF!,#REF!,"md") &amp; " días"</f>
        <v>#REF!</v>
      </c>
      <c r="I55" s="17" t="e">
        <f>DATEDIF(#REF!,#REF!,"y") &amp; " años " &amp; DATEDIF(#REF!,#REF!,"ym") &amp; " meses " &amp; DATEDIF(#REF!,#REF!,"md") &amp; " días"</f>
        <v>#REF!</v>
      </c>
      <c r="J55" s="53"/>
      <c r="K55" s="54"/>
      <c r="L55" s="55"/>
      <c r="M55" s="23">
        <v>29343.32</v>
      </c>
      <c r="N55" s="24" t="s">
        <v>40</v>
      </c>
    </row>
    <row r="56" spans="1:14" s="25" customFormat="1" ht="45" customHeight="1" x14ac:dyDescent="0.25">
      <c r="A56" s="17">
        <v>37</v>
      </c>
      <c r="B56" s="17"/>
      <c r="C56" s="19" t="s">
        <v>101</v>
      </c>
      <c r="D56" s="19" t="s">
        <v>102</v>
      </c>
      <c r="E56" s="20" t="s">
        <v>103</v>
      </c>
      <c r="F5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6" s="22">
        <v>0.7</v>
      </c>
      <c r="H56" s="17" t="e">
        <f>DATEDIF(#REF!,#REF!,"y") &amp; " años " &amp; DATEDIF(#REF!,#REF!,"ym") &amp; " meses " &amp; DATEDIF(#REF!,#REF!,"md") &amp; " días"</f>
        <v>#REF!</v>
      </c>
      <c r="I56" s="17" t="e">
        <f>DATEDIF(#REF!,#REF!,"y") &amp; " años " &amp; DATEDIF(#REF!,#REF!,"ym") &amp; " meses " &amp; DATEDIF(#REF!,#REF!,"md") &amp; " días"</f>
        <v>#REF!</v>
      </c>
      <c r="J56" s="53"/>
      <c r="K56" s="54"/>
      <c r="L56" s="55"/>
      <c r="M56" s="23">
        <v>28032.69</v>
      </c>
      <c r="N56" s="24" t="s">
        <v>28</v>
      </c>
    </row>
    <row r="57" spans="1:14" s="25" customFormat="1" ht="45" customHeight="1" x14ac:dyDescent="0.25">
      <c r="A57" s="17">
        <v>38</v>
      </c>
      <c r="B57" s="17"/>
      <c r="C57" s="19" t="s">
        <v>101</v>
      </c>
      <c r="D57" s="19" t="s">
        <v>104</v>
      </c>
      <c r="E57" s="20" t="s">
        <v>105</v>
      </c>
      <c r="F5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7" s="22">
        <v>0.67500000000000004</v>
      </c>
      <c r="H57" s="17" t="e">
        <f>DATEDIF(#REF!,#REF!,"y") &amp; " años " &amp; DATEDIF(#REF!,#REF!,"ym") &amp; " meses " &amp; DATEDIF(#REF!,#REF!,"md") &amp; " días"</f>
        <v>#REF!</v>
      </c>
      <c r="I57" s="17" t="e">
        <f>DATEDIF(#REF!,#REF!,"y") &amp; " años " &amp; DATEDIF(#REF!,#REF!,"ym") &amp; " meses " &amp; DATEDIF(#REF!,#REF!,"md") &amp; " días"</f>
        <v>#REF!</v>
      </c>
      <c r="J57" s="53"/>
      <c r="K57" s="54"/>
      <c r="L57" s="55"/>
      <c r="M57" s="23">
        <v>28032.68</v>
      </c>
      <c r="N57" s="24" t="s">
        <v>28</v>
      </c>
    </row>
    <row r="58" spans="1:14" s="25" customFormat="1" ht="45" customHeight="1" x14ac:dyDescent="0.2">
      <c r="A58" s="17">
        <v>39</v>
      </c>
      <c r="B58" s="18"/>
      <c r="C58" s="19" t="s">
        <v>106</v>
      </c>
      <c r="D58" s="19" t="s">
        <v>107</v>
      </c>
      <c r="E58" s="20" t="s">
        <v>108</v>
      </c>
      <c r="F5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8" s="22">
        <v>1</v>
      </c>
      <c r="H58" s="17" t="e">
        <f>DATEDIF(#REF!,#REF!,"y") &amp; " años " &amp; DATEDIF(#REF!,#REF!,"ym") &amp; " meses " &amp; DATEDIF(#REF!,#REF!,"md") &amp; " días"</f>
        <v>#REF!</v>
      </c>
      <c r="I58" s="17" t="e">
        <f>DATEDIF(#REF!,#REF!,"y") &amp; " años " &amp; DATEDIF(#REF!,#REF!,"ym") &amp; " meses " &amp; DATEDIF(#REF!,#REF!,"md") &amp; " días"</f>
        <v>#REF!</v>
      </c>
      <c r="J58" s="53" t="s">
        <v>16</v>
      </c>
      <c r="K58" s="54"/>
      <c r="L58" s="55"/>
      <c r="M58" s="23">
        <f>27563.58</f>
        <v>27563.58</v>
      </c>
      <c r="N58" s="24" t="s">
        <v>22</v>
      </c>
    </row>
    <row r="59" spans="1:14" s="25" customFormat="1" ht="45" customHeight="1" x14ac:dyDescent="0.2">
      <c r="A59" s="17">
        <v>40</v>
      </c>
      <c r="B59" s="18"/>
      <c r="C59" s="19" t="s">
        <v>106</v>
      </c>
      <c r="D59" s="19" t="s">
        <v>109</v>
      </c>
      <c r="E59" s="20" t="s">
        <v>110</v>
      </c>
      <c r="F5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59" s="22">
        <v>0.75</v>
      </c>
      <c r="H59" s="17" t="e">
        <f>DATEDIF(#REF!,#REF!,"y") &amp; " años " &amp; DATEDIF(#REF!,#REF!,"ym") &amp; " meses " &amp; DATEDIF(#REF!,#REF!,"md") &amp; " días"</f>
        <v>#REF!</v>
      </c>
      <c r="I59" s="17" t="e">
        <f>DATEDIF(#REF!,#REF!,"y") &amp; " años " &amp; DATEDIF(#REF!,#REF!,"ym") &amp; " meses " &amp; DATEDIF(#REF!,#REF!,"md") &amp; " días"</f>
        <v>#REF!</v>
      </c>
      <c r="J59" s="53"/>
      <c r="K59" s="54"/>
      <c r="L59" s="55"/>
      <c r="M59" s="23">
        <f>25039.84+8000</f>
        <v>33039.839999999997</v>
      </c>
      <c r="N59" s="24" t="s">
        <v>22</v>
      </c>
    </row>
    <row r="60" spans="1:14" s="25" customFormat="1" ht="45" customHeight="1" x14ac:dyDescent="0.2">
      <c r="A60" s="17">
        <v>41</v>
      </c>
      <c r="B60" s="18"/>
      <c r="C60" s="19" t="s">
        <v>106</v>
      </c>
      <c r="D60" s="19" t="s">
        <v>111</v>
      </c>
      <c r="E60" s="20" t="s">
        <v>112</v>
      </c>
      <c r="F6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0" s="22">
        <v>0.77500000000000002</v>
      </c>
      <c r="H60" s="17" t="e">
        <f>DATEDIF(#REF!,#REF!,"y") &amp; " años " &amp; DATEDIF(#REF!,#REF!,"ym") &amp; " meses " &amp; DATEDIF(#REF!,#REF!,"md") &amp; " días"</f>
        <v>#REF!</v>
      </c>
      <c r="I60" s="17" t="e">
        <f>DATEDIF(#REF!,#REF!,"y") &amp; " años " &amp; DATEDIF(#REF!,#REF!,"ym") &amp; " meses " &amp; DATEDIF(#REF!,#REF!,"md") &amp; " días"</f>
        <v>#REF!</v>
      </c>
      <c r="J60" s="53"/>
      <c r="K60" s="54"/>
      <c r="L60" s="55"/>
      <c r="M60" s="23">
        <v>25039.85</v>
      </c>
      <c r="N60" s="24" t="s">
        <v>22</v>
      </c>
    </row>
    <row r="61" spans="1:14" s="25" customFormat="1" ht="45" customHeight="1" x14ac:dyDescent="0.2">
      <c r="A61" s="17">
        <v>42</v>
      </c>
      <c r="B61" s="18"/>
      <c r="C61" s="19" t="s">
        <v>106</v>
      </c>
      <c r="D61" s="19" t="s">
        <v>113</v>
      </c>
      <c r="E61" s="20" t="s">
        <v>114</v>
      </c>
      <c r="F6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1" s="22">
        <v>0.85</v>
      </c>
      <c r="H61" s="17" t="e">
        <f>DATEDIF(#REF!,#REF!,"y") &amp; " años " &amp; DATEDIF(#REF!,#REF!,"ym") &amp; " meses " &amp; DATEDIF(#REF!,#REF!,"md") &amp; " días"</f>
        <v>#REF!</v>
      </c>
      <c r="I61" s="17" t="e">
        <f>DATEDIF(#REF!,#REF!,"y") &amp; " años " &amp; DATEDIF(#REF!,#REF!,"ym") &amp; " meses " &amp; DATEDIF(#REF!,#REF!,"md") &amp; " días"</f>
        <v>#REF!</v>
      </c>
      <c r="J61" s="53"/>
      <c r="K61" s="54"/>
      <c r="L61" s="55"/>
      <c r="M61" s="23">
        <f>25039.85+8000</f>
        <v>33039.85</v>
      </c>
      <c r="N61" s="24" t="s">
        <v>22</v>
      </c>
    </row>
    <row r="62" spans="1:14" s="25" customFormat="1" ht="45" customHeight="1" x14ac:dyDescent="0.2">
      <c r="A62" s="17">
        <v>43</v>
      </c>
      <c r="B62" s="18"/>
      <c r="C62" s="19" t="s">
        <v>106</v>
      </c>
      <c r="D62" s="19" t="s">
        <v>115</v>
      </c>
      <c r="E62" s="20" t="s">
        <v>116</v>
      </c>
      <c r="F6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2" s="22">
        <v>0.91</v>
      </c>
      <c r="H62" s="17" t="e">
        <f>DATEDIF(#REF!,#REF!,"y") &amp; " años " &amp; DATEDIF(#REF!,#REF!,"ym") &amp; " meses " &amp; DATEDIF(#REF!,#REF!,"md") &amp; " días"</f>
        <v>#REF!</v>
      </c>
      <c r="I62" s="17" t="e">
        <f>DATEDIF(#REF!,#REF!,"y") &amp; " años " &amp; DATEDIF(#REF!,#REF!,"ym") &amp; " meses " &amp; DATEDIF(#REF!,#REF!,"md") &amp; " días"</f>
        <v>#REF!</v>
      </c>
      <c r="J62" s="53" t="s">
        <v>16</v>
      </c>
      <c r="K62" s="54"/>
      <c r="L62" s="55"/>
      <c r="M62" s="23">
        <v>27563.57</v>
      </c>
      <c r="N62" s="24" t="s">
        <v>22</v>
      </c>
    </row>
    <row r="63" spans="1:14" s="25" customFormat="1" ht="45" customHeight="1" x14ac:dyDescent="0.2">
      <c r="A63" s="17">
        <v>44</v>
      </c>
      <c r="B63" s="18"/>
      <c r="C63" s="19" t="s">
        <v>106</v>
      </c>
      <c r="D63" s="19" t="s">
        <v>117</v>
      </c>
      <c r="E63" s="20" t="s">
        <v>118</v>
      </c>
      <c r="F6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3" s="22">
        <v>0.8</v>
      </c>
      <c r="H63" s="17" t="e">
        <f>DATEDIF(#REF!,#REF!,"y") &amp; " años " &amp; DATEDIF(#REF!,#REF!,"ym") &amp; " meses " &amp; DATEDIF(#REF!,#REF!,"md") &amp; " días"</f>
        <v>#REF!</v>
      </c>
      <c r="I63" s="17" t="e">
        <f>DATEDIF(#REF!,#REF!,"y") &amp; " años " &amp; DATEDIF(#REF!,#REF!,"ym") &amp; " meses " &amp; DATEDIF(#REF!,#REF!,"md") &amp; " días"</f>
        <v>#REF!</v>
      </c>
      <c r="J63" s="53"/>
      <c r="K63" s="54"/>
      <c r="L63" s="55"/>
      <c r="M63" s="23">
        <f>25039.85</f>
        <v>25039.85</v>
      </c>
      <c r="N63" s="24" t="s">
        <v>22</v>
      </c>
    </row>
    <row r="64" spans="1:14" s="25" customFormat="1" ht="45" customHeight="1" x14ac:dyDescent="0.2">
      <c r="A64" s="17">
        <v>45</v>
      </c>
      <c r="B64" s="18"/>
      <c r="C64" s="19" t="s">
        <v>106</v>
      </c>
      <c r="D64" s="19" t="s">
        <v>119</v>
      </c>
      <c r="E64" s="20" t="s">
        <v>120</v>
      </c>
      <c r="F6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4" s="22">
        <v>0.77500000000000002</v>
      </c>
      <c r="H64" s="17" t="e">
        <f>DATEDIF(#REF!,#REF!,"y") &amp; " años " &amp; DATEDIF(#REF!,#REF!,"ym") &amp; " meses " &amp; DATEDIF(#REF!,#REF!,"md") &amp; " días"</f>
        <v>#REF!</v>
      </c>
      <c r="I64" s="17" t="e">
        <f>DATEDIF(#REF!,#REF!,"y") &amp; " años " &amp; DATEDIF(#REF!,#REF!,"ym") &amp; " meses " &amp; DATEDIF(#REF!,#REF!,"md") &amp; " días"</f>
        <v>#REF!</v>
      </c>
      <c r="J64" s="53"/>
      <c r="K64" s="54"/>
      <c r="L64" s="55"/>
      <c r="M64" s="23">
        <v>25039.85</v>
      </c>
      <c r="N64" s="24" t="s">
        <v>22</v>
      </c>
    </row>
    <row r="65" spans="1:14" s="25" customFormat="1" ht="45" customHeight="1" x14ac:dyDescent="0.2">
      <c r="A65" s="17">
        <v>46</v>
      </c>
      <c r="B65" s="18"/>
      <c r="C65" s="19" t="s">
        <v>106</v>
      </c>
      <c r="D65" s="19" t="s">
        <v>121</v>
      </c>
      <c r="E65" s="20" t="s">
        <v>122</v>
      </c>
      <c r="F6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5" s="22">
        <v>0.625</v>
      </c>
      <c r="H65" s="17" t="e">
        <f>DATEDIF(#REF!,#REF!,"y") &amp; " años " &amp; DATEDIF(#REF!,#REF!,"ym") &amp; " meses " &amp; DATEDIF(#REF!,#REF!,"md") &amp; " días"</f>
        <v>#REF!</v>
      </c>
      <c r="I65" s="17" t="e">
        <f>DATEDIF(#REF!,#REF!,"y") &amp; " años " &amp; DATEDIF(#REF!,#REF!,"ym") &amp; " meses " &amp; DATEDIF(#REF!,#REF!,"md") &amp; " días"</f>
        <v>#REF!</v>
      </c>
      <c r="J65" s="53"/>
      <c r="K65" s="54"/>
      <c r="L65" s="55"/>
      <c r="M65" s="23">
        <f>27563.57</f>
        <v>27563.57</v>
      </c>
      <c r="N65" s="24" t="s">
        <v>22</v>
      </c>
    </row>
    <row r="66" spans="1:14" s="25" customFormat="1" ht="45" customHeight="1" x14ac:dyDescent="0.2">
      <c r="A66" s="17">
        <v>47</v>
      </c>
      <c r="B66" s="18"/>
      <c r="C66" s="19" t="s">
        <v>106</v>
      </c>
      <c r="D66" s="19" t="s">
        <v>123</v>
      </c>
      <c r="E66" s="20" t="s">
        <v>124</v>
      </c>
      <c r="F6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6" s="22">
        <v>0.82499999999999996</v>
      </c>
      <c r="H66" s="17" t="e">
        <f>DATEDIF(#REF!,#REF!,"y") &amp; " años " &amp; DATEDIF(#REF!,#REF!,"ym") &amp; " meses " &amp; DATEDIF(#REF!,#REF!,"md") &amp; " días"</f>
        <v>#REF!</v>
      </c>
      <c r="I66" s="17" t="e">
        <f>DATEDIF(#REF!,#REF!,"y") &amp; " años " &amp; DATEDIF(#REF!,#REF!,"ym") &amp; " meses " &amp; DATEDIF(#REF!,#REF!,"md") &amp; " días"</f>
        <v>#REF!</v>
      </c>
      <c r="J66" s="53" t="s">
        <v>16</v>
      </c>
      <c r="K66" s="54"/>
      <c r="L66" s="55"/>
      <c r="M66" s="23">
        <v>27563.58</v>
      </c>
      <c r="N66" s="24" t="s">
        <v>22</v>
      </c>
    </row>
    <row r="67" spans="1:14" s="25" customFormat="1" ht="45" customHeight="1" x14ac:dyDescent="0.2">
      <c r="A67" s="17">
        <v>48</v>
      </c>
      <c r="B67" s="18"/>
      <c r="C67" s="19" t="s">
        <v>106</v>
      </c>
      <c r="D67" s="19" t="s">
        <v>125</v>
      </c>
      <c r="E67" s="20" t="s">
        <v>126</v>
      </c>
      <c r="F6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7" s="22">
        <v>0.67500000000000004</v>
      </c>
      <c r="H67" s="17" t="e">
        <f>DATEDIF(#REF!,#REF!,"y") &amp; " años " &amp; DATEDIF(#REF!,#REF!,"ym") &amp; " meses " &amp; DATEDIF(#REF!,#REF!,"md") &amp; " días"</f>
        <v>#REF!</v>
      </c>
      <c r="I67" s="17" t="e">
        <f>DATEDIF(#REF!,#REF!,"y") &amp; " años " &amp; DATEDIF(#REF!,#REF!,"ym") &amp; " meses " &amp; DATEDIF(#REF!,#REF!,"md") &amp; " días"</f>
        <v>#REF!</v>
      </c>
      <c r="J67" s="53"/>
      <c r="K67" s="54"/>
      <c r="L67" s="55"/>
      <c r="M67" s="23">
        <f>27563.57</f>
        <v>27563.57</v>
      </c>
      <c r="N67" s="24" t="s">
        <v>22</v>
      </c>
    </row>
    <row r="68" spans="1:14" s="25" customFormat="1" ht="45" customHeight="1" x14ac:dyDescent="0.2">
      <c r="A68" s="17">
        <v>49</v>
      </c>
      <c r="B68" s="18"/>
      <c r="C68" s="19" t="s">
        <v>106</v>
      </c>
      <c r="D68" s="19" t="s">
        <v>127</v>
      </c>
      <c r="E68" s="20" t="s">
        <v>128</v>
      </c>
      <c r="F6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8" s="22">
        <v>0.88</v>
      </c>
      <c r="H68" s="17" t="e">
        <f>DATEDIF(#REF!,#REF!,"y") &amp; " años " &amp; DATEDIF(#REF!,#REF!,"ym") &amp; " meses " &amp; DATEDIF(#REF!,#REF!,"md") &amp; " días"</f>
        <v>#REF!</v>
      </c>
      <c r="I68" s="17" t="e">
        <f>DATEDIF(#REF!,#REF!,"y") &amp; " años " &amp; DATEDIF(#REF!,#REF!,"ym") &amp; " meses " &amp; DATEDIF(#REF!,#REF!,"md") &amp; " días"</f>
        <v>#REF!</v>
      </c>
      <c r="J68" s="53"/>
      <c r="K68" s="54"/>
      <c r="L68" s="55"/>
      <c r="M68" s="23">
        <v>25039.84</v>
      </c>
      <c r="N68" s="24" t="s">
        <v>22</v>
      </c>
    </row>
    <row r="69" spans="1:14" s="25" customFormat="1" ht="45" customHeight="1" x14ac:dyDescent="0.2">
      <c r="A69" s="17">
        <v>50</v>
      </c>
      <c r="B69" s="18"/>
      <c r="C69" s="19" t="s">
        <v>106</v>
      </c>
      <c r="D69" s="19" t="s">
        <v>129</v>
      </c>
      <c r="E69" s="20" t="s">
        <v>130</v>
      </c>
      <c r="F6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69" s="22">
        <v>1</v>
      </c>
      <c r="H69" s="17" t="e">
        <f>DATEDIF(#REF!,#REF!,"y") &amp; " años " &amp; DATEDIF(#REF!,#REF!,"ym") &amp; " meses " &amp; DATEDIF(#REF!,#REF!,"md") &amp; " días"</f>
        <v>#REF!</v>
      </c>
      <c r="I69" s="17" t="e">
        <f>DATEDIF(#REF!,#REF!,"y") &amp; " años " &amp; DATEDIF(#REF!,#REF!,"ym") &amp; " meses " &amp; DATEDIF(#REF!,#REF!,"md") &amp; " días"</f>
        <v>#REF!</v>
      </c>
      <c r="J69" s="53"/>
      <c r="K69" s="54"/>
      <c r="L69" s="55"/>
      <c r="M69" s="23">
        <f t="shared" ref="M69:M76" si="1">27563.58</f>
        <v>27563.58</v>
      </c>
      <c r="N69" s="24" t="s">
        <v>22</v>
      </c>
    </row>
    <row r="70" spans="1:14" s="25" customFormat="1" ht="45" customHeight="1" x14ac:dyDescent="0.2">
      <c r="A70" s="17">
        <v>51</v>
      </c>
      <c r="B70" s="18"/>
      <c r="C70" s="19" t="s">
        <v>106</v>
      </c>
      <c r="D70" s="19" t="s">
        <v>131</v>
      </c>
      <c r="E70" s="20" t="s">
        <v>132</v>
      </c>
      <c r="F7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0" s="22">
        <v>0.91</v>
      </c>
      <c r="H70" s="17" t="e">
        <f>DATEDIF(#REF!,#REF!,"y") &amp; " años " &amp; DATEDIF(#REF!,#REF!,"ym") &amp; " meses " &amp; DATEDIF(#REF!,#REF!,"md") &amp; " días"</f>
        <v>#REF!</v>
      </c>
      <c r="I70" s="17" t="e">
        <f>DATEDIF(#REF!,#REF!,"y") &amp; " años " &amp; DATEDIF(#REF!,#REF!,"ym") &amp; " meses " &amp; DATEDIF(#REF!,#REF!,"md") &amp; " días"</f>
        <v>#REF!</v>
      </c>
      <c r="J70" s="53"/>
      <c r="K70" s="54"/>
      <c r="L70" s="55"/>
      <c r="M70" s="23">
        <f>27563.57</f>
        <v>27563.57</v>
      </c>
      <c r="N70" s="24" t="s">
        <v>22</v>
      </c>
    </row>
    <row r="71" spans="1:14" s="25" customFormat="1" ht="45" customHeight="1" x14ac:dyDescent="0.2">
      <c r="A71" s="17">
        <v>52</v>
      </c>
      <c r="B71" s="18"/>
      <c r="C71" s="19" t="s">
        <v>106</v>
      </c>
      <c r="D71" s="19" t="s">
        <v>133</v>
      </c>
      <c r="E71" s="20" t="s">
        <v>134</v>
      </c>
      <c r="F7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1" s="22">
        <v>0.91</v>
      </c>
      <c r="H71" s="17" t="e">
        <f>DATEDIF(#REF!,#REF!,"y") &amp; " años " &amp; DATEDIF(#REF!,#REF!,"ym") &amp; " meses " &amp; DATEDIF(#REF!,#REF!,"md") &amp; " días"</f>
        <v>#REF!</v>
      </c>
      <c r="I71" s="17" t="e">
        <f>DATEDIF(#REF!,#REF!,"y") &amp; " años " &amp; DATEDIF(#REF!,#REF!,"ym") &amp; " meses " &amp; DATEDIF(#REF!,#REF!,"md") &amp; " días"</f>
        <v>#REF!</v>
      </c>
      <c r="J71" s="53"/>
      <c r="K71" s="54"/>
      <c r="L71" s="55"/>
      <c r="M71" s="23">
        <f>27563.57</f>
        <v>27563.57</v>
      </c>
      <c r="N71" s="24" t="s">
        <v>22</v>
      </c>
    </row>
    <row r="72" spans="1:14" s="25" customFormat="1" ht="45" customHeight="1" x14ac:dyDescent="0.2">
      <c r="A72" s="17">
        <v>53</v>
      </c>
      <c r="B72" s="18"/>
      <c r="C72" s="19" t="s">
        <v>106</v>
      </c>
      <c r="D72" s="19" t="s">
        <v>135</v>
      </c>
      <c r="E72" s="20" t="s">
        <v>136</v>
      </c>
      <c r="F7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2" s="22">
        <v>0.94</v>
      </c>
      <c r="H72" s="17" t="e">
        <f>DATEDIF(#REF!,#REF!,"y") &amp; " años " &amp; DATEDIF(#REF!,#REF!,"ym") &amp; " meses " &amp; DATEDIF(#REF!,#REF!,"md") &amp; " días"</f>
        <v>#REF!</v>
      </c>
      <c r="I72" s="17" t="e">
        <f>DATEDIF(#REF!,#REF!,"y") &amp; " años " &amp; DATEDIF(#REF!,#REF!,"ym") &amp; " meses " &amp; DATEDIF(#REF!,#REF!,"md") &amp; " días"</f>
        <v>#REF!</v>
      </c>
      <c r="J72" s="53"/>
      <c r="K72" s="54"/>
      <c r="L72" s="55"/>
      <c r="M72" s="23">
        <f>27563.57</f>
        <v>27563.57</v>
      </c>
      <c r="N72" s="24" t="s">
        <v>22</v>
      </c>
    </row>
    <row r="73" spans="1:14" s="25" customFormat="1" ht="45" customHeight="1" x14ac:dyDescent="0.2">
      <c r="A73" s="17">
        <v>54</v>
      </c>
      <c r="B73" s="18"/>
      <c r="C73" s="19" t="s">
        <v>106</v>
      </c>
      <c r="D73" s="19" t="s">
        <v>137</v>
      </c>
      <c r="E73" s="20" t="s">
        <v>138</v>
      </c>
      <c r="F7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3" s="22">
        <v>0.91</v>
      </c>
      <c r="H73" s="17" t="e">
        <f>DATEDIF(#REF!,#REF!,"y") &amp; " años " &amp; DATEDIF(#REF!,#REF!,"ym") &amp; " meses " &amp; DATEDIF(#REF!,#REF!,"md") &amp; " días"</f>
        <v>#REF!</v>
      </c>
      <c r="I73" s="17" t="e">
        <f>DATEDIF(#REF!,#REF!,"y") &amp; " años " &amp; DATEDIF(#REF!,#REF!,"ym") &amp; " meses " &amp; DATEDIF(#REF!,#REF!,"md") &amp; " días"</f>
        <v>#REF!</v>
      </c>
      <c r="J73" s="53"/>
      <c r="K73" s="54"/>
      <c r="L73" s="55"/>
      <c r="M73" s="23">
        <f>27563.57</f>
        <v>27563.57</v>
      </c>
      <c r="N73" s="24" t="s">
        <v>22</v>
      </c>
    </row>
    <row r="74" spans="1:14" s="25" customFormat="1" ht="45" customHeight="1" x14ac:dyDescent="0.2">
      <c r="A74" s="17">
        <v>55</v>
      </c>
      <c r="B74" s="18"/>
      <c r="C74" s="19" t="s">
        <v>106</v>
      </c>
      <c r="D74" s="19" t="s">
        <v>139</v>
      </c>
      <c r="E74" s="20" t="s">
        <v>140</v>
      </c>
      <c r="F7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4" s="22">
        <v>0.88</v>
      </c>
      <c r="H74" s="17" t="e">
        <f>DATEDIF(#REF!,#REF!,"y") &amp; " años " &amp; DATEDIF(#REF!,#REF!,"ym") &amp; " meses " &amp; DATEDIF(#REF!,#REF!,"md") &amp; " días"</f>
        <v>#REF!</v>
      </c>
      <c r="I74" s="17" t="e">
        <f>DATEDIF(#REF!,#REF!,"y") &amp; " años " &amp; DATEDIF(#REF!,#REF!,"ym") &amp; " meses " &amp; DATEDIF(#REF!,#REF!,"md") &amp; " días"</f>
        <v>#REF!</v>
      </c>
      <c r="J74" s="53"/>
      <c r="K74" s="54"/>
      <c r="L74" s="55"/>
      <c r="M74" s="23">
        <f t="shared" si="1"/>
        <v>27563.58</v>
      </c>
      <c r="N74" s="24" t="s">
        <v>22</v>
      </c>
    </row>
    <row r="75" spans="1:14" s="25" customFormat="1" ht="45" customHeight="1" x14ac:dyDescent="0.2">
      <c r="A75" s="17">
        <v>56</v>
      </c>
      <c r="B75" s="18"/>
      <c r="C75" s="19" t="s">
        <v>106</v>
      </c>
      <c r="D75" s="19" t="s">
        <v>141</v>
      </c>
      <c r="E75" s="20" t="s">
        <v>142</v>
      </c>
      <c r="F7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5" s="22">
        <v>0.75</v>
      </c>
      <c r="H75" s="17" t="e">
        <f>DATEDIF(#REF!,#REF!,"y") &amp; " años " &amp; DATEDIF(#REF!,#REF!,"ym") &amp; " meses " &amp; DATEDIF(#REF!,#REF!,"md") &amp; " días"</f>
        <v>#REF!</v>
      </c>
      <c r="I75" s="17" t="e">
        <f>DATEDIF(#REF!,#REF!,"y") &amp; " años " &amp; DATEDIF(#REF!,#REF!,"ym") &amp; " meses " &amp; DATEDIF(#REF!,#REF!,"md") &amp; " días"</f>
        <v>#REF!</v>
      </c>
      <c r="J75" s="53"/>
      <c r="K75" s="54"/>
      <c r="L75" s="55"/>
      <c r="M75" s="23">
        <f>27563.57</f>
        <v>27563.57</v>
      </c>
      <c r="N75" s="24" t="s">
        <v>22</v>
      </c>
    </row>
    <row r="76" spans="1:14" s="25" customFormat="1" ht="45" customHeight="1" x14ac:dyDescent="0.2">
      <c r="A76" s="17">
        <v>57</v>
      </c>
      <c r="B76" s="18"/>
      <c r="C76" s="19" t="s">
        <v>106</v>
      </c>
      <c r="D76" s="19" t="s">
        <v>143</v>
      </c>
      <c r="E76" s="20" t="s">
        <v>144</v>
      </c>
      <c r="F7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6" s="22">
        <v>0.8</v>
      </c>
      <c r="H76" s="17" t="e">
        <f>DATEDIF(#REF!,#REF!,"y") &amp; " años " &amp; DATEDIF(#REF!,#REF!,"ym") &amp; " meses " &amp; DATEDIF(#REF!,#REF!,"md") &amp; " días"</f>
        <v>#REF!</v>
      </c>
      <c r="I76" s="17" t="e">
        <f>DATEDIF(#REF!,#REF!,"y") &amp; " años " &amp; DATEDIF(#REF!,#REF!,"ym") &amp; " meses " &amp; DATEDIF(#REF!,#REF!,"md") &amp; " días"</f>
        <v>#REF!</v>
      </c>
      <c r="J76" s="53"/>
      <c r="K76" s="54"/>
      <c r="L76" s="55"/>
      <c r="M76" s="23">
        <f t="shared" si="1"/>
        <v>27563.58</v>
      </c>
      <c r="N76" s="24" t="s">
        <v>22</v>
      </c>
    </row>
    <row r="77" spans="1:14" s="25" customFormat="1" ht="45" customHeight="1" x14ac:dyDescent="0.2">
      <c r="A77" s="17">
        <v>58</v>
      </c>
      <c r="B77" s="18"/>
      <c r="C77" s="19" t="s">
        <v>106</v>
      </c>
      <c r="D77" s="19" t="s">
        <v>145</v>
      </c>
      <c r="E77" s="20" t="s">
        <v>146</v>
      </c>
      <c r="F7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7" s="22">
        <v>0.77500000000000002</v>
      </c>
      <c r="H77" s="17" t="e">
        <f>DATEDIF(#REF!,#REF!,"y") &amp; " años " &amp; DATEDIF(#REF!,#REF!,"ym") &amp; " meses " &amp; DATEDIF(#REF!,#REF!,"md") &amp; " días"</f>
        <v>#REF!</v>
      </c>
      <c r="I77" s="17" t="e">
        <f>DATEDIF(#REF!,#REF!,"y") &amp; " años " &amp; DATEDIF(#REF!,#REF!,"ym") &amp; " meses " &amp; DATEDIF(#REF!,#REF!,"md") &amp; " días"</f>
        <v>#REF!</v>
      </c>
      <c r="J77" s="53"/>
      <c r="K77" s="54"/>
      <c r="L77" s="55"/>
      <c r="M77" s="23">
        <v>25039.85</v>
      </c>
      <c r="N77" s="24" t="s">
        <v>22</v>
      </c>
    </row>
    <row r="78" spans="1:14" s="25" customFormat="1" ht="45" customHeight="1" x14ac:dyDescent="0.2">
      <c r="A78" s="17">
        <v>59</v>
      </c>
      <c r="B78" s="18"/>
      <c r="C78" s="19" t="s">
        <v>106</v>
      </c>
      <c r="D78" s="19" t="s">
        <v>147</v>
      </c>
      <c r="E78" s="20" t="s">
        <v>148</v>
      </c>
      <c r="F7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8" s="22">
        <v>1</v>
      </c>
      <c r="H78" s="17" t="e">
        <f>DATEDIF(#REF!,#REF!,"y") &amp; " años " &amp; DATEDIF(#REF!,#REF!,"ym") &amp; " meses " &amp; DATEDIF(#REF!,#REF!,"md") &amp; " días"</f>
        <v>#REF!</v>
      </c>
      <c r="I78" s="17" t="e">
        <f>DATEDIF(#REF!,#REF!,"y") &amp; " años " &amp; DATEDIF(#REF!,#REF!,"ym") &amp; " meses " &amp; DATEDIF(#REF!,#REF!,"md") &amp; " días"</f>
        <v>#REF!</v>
      </c>
      <c r="J78" s="53" t="s">
        <v>16</v>
      </c>
      <c r="K78" s="54"/>
      <c r="L78" s="55"/>
      <c r="M78" s="23">
        <f>27563.58</f>
        <v>27563.58</v>
      </c>
      <c r="N78" s="24" t="s">
        <v>22</v>
      </c>
    </row>
    <row r="79" spans="1:14" s="25" customFormat="1" ht="45" customHeight="1" x14ac:dyDescent="0.2">
      <c r="A79" s="17">
        <v>60</v>
      </c>
      <c r="B79" s="18"/>
      <c r="C79" s="19" t="s">
        <v>106</v>
      </c>
      <c r="D79" s="19" t="s">
        <v>149</v>
      </c>
      <c r="E79" s="20" t="s">
        <v>150</v>
      </c>
      <c r="F7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79" s="22">
        <v>1</v>
      </c>
      <c r="H79" s="17" t="e">
        <f>DATEDIF(#REF!,#REF!,"y") &amp; " años " &amp; DATEDIF(#REF!,#REF!,"ym") &amp; " meses " &amp; DATEDIF(#REF!,#REF!,"md") &amp; " días"</f>
        <v>#REF!</v>
      </c>
      <c r="I79" s="17" t="e">
        <f>DATEDIF(#REF!,#REF!,"y") &amp; " años " &amp; DATEDIF(#REF!,#REF!,"ym") &amp; " meses " &amp; DATEDIF(#REF!,#REF!,"md") &amp; " días"</f>
        <v>#REF!</v>
      </c>
      <c r="J79" s="53"/>
      <c r="K79" s="54"/>
      <c r="L79" s="55"/>
      <c r="M79" s="23">
        <f>27563.58</f>
        <v>27563.58</v>
      </c>
      <c r="N79" s="24" t="s">
        <v>22</v>
      </c>
    </row>
    <row r="80" spans="1:14" s="25" customFormat="1" ht="45" customHeight="1" x14ac:dyDescent="0.2">
      <c r="A80" s="17">
        <v>61</v>
      </c>
      <c r="B80" s="18"/>
      <c r="C80" s="19" t="s">
        <v>106</v>
      </c>
      <c r="D80" s="19" t="s">
        <v>151</v>
      </c>
      <c r="E80" s="20" t="s">
        <v>152</v>
      </c>
      <c r="F8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0" s="22">
        <v>0.65</v>
      </c>
      <c r="H80" s="17" t="e">
        <f>DATEDIF(#REF!,#REF!,"y") &amp; " años " &amp; DATEDIF(#REF!,#REF!,"ym") &amp; " meses " &amp; DATEDIF(#REF!,#REF!,"md") &amp; " días"</f>
        <v>#REF!</v>
      </c>
      <c r="I80" s="17" t="e">
        <f>DATEDIF(#REF!,#REF!,"y") &amp; " años " &amp; DATEDIF(#REF!,#REF!,"ym") &amp; " meses " &amp; DATEDIF(#REF!,#REF!,"md") &amp; " días"</f>
        <v>#REF!</v>
      </c>
      <c r="J80" s="53"/>
      <c r="K80" s="54"/>
      <c r="L80" s="55"/>
      <c r="M80" s="23">
        <f>25039.85+8000</f>
        <v>33039.85</v>
      </c>
      <c r="N80" s="24" t="s">
        <v>22</v>
      </c>
    </row>
    <row r="81" spans="1:14" s="25" customFormat="1" ht="45" customHeight="1" x14ac:dyDescent="0.2">
      <c r="A81" s="17">
        <v>62</v>
      </c>
      <c r="B81" s="18"/>
      <c r="C81" s="19" t="s">
        <v>106</v>
      </c>
      <c r="D81" s="19" t="s">
        <v>153</v>
      </c>
      <c r="E81" s="20" t="s">
        <v>154</v>
      </c>
      <c r="F8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1" s="22">
        <v>0.72499999999999998</v>
      </c>
      <c r="H81" s="17" t="e">
        <f>DATEDIF(#REF!,#REF!,"y") &amp; " años " &amp; DATEDIF(#REF!,#REF!,"ym") &amp; " meses " &amp; DATEDIF(#REF!,#REF!,"md") &amp; " días"</f>
        <v>#REF!</v>
      </c>
      <c r="I81" s="17" t="e">
        <f>DATEDIF(#REF!,#REF!,"y") &amp; " años " &amp; DATEDIF(#REF!,#REF!,"ym") &amp; " meses " &amp; DATEDIF(#REF!,#REF!,"md") &amp; " días"</f>
        <v>#REF!</v>
      </c>
      <c r="J81" s="53"/>
      <c r="K81" s="54"/>
      <c r="L81" s="55"/>
      <c r="M81" s="23">
        <f>27563.57</f>
        <v>27563.57</v>
      </c>
      <c r="N81" s="24" t="s">
        <v>22</v>
      </c>
    </row>
    <row r="82" spans="1:14" s="25" customFormat="1" ht="45" customHeight="1" x14ac:dyDescent="0.25">
      <c r="A82" s="17">
        <v>63</v>
      </c>
      <c r="B82" s="17"/>
      <c r="C82" s="19" t="s">
        <v>106</v>
      </c>
      <c r="D82" s="19" t="s">
        <v>155</v>
      </c>
      <c r="E82" s="20" t="s">
        <v>156</v>
      </c>
      <c r="F8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2" s="22">
        <v>1</v>
      </c>
      <c r="H82" s="17" t="e">
        <f>DATEDIF(#REF!,#REF!,"y") &amp; " años " &amp; DATEDIF(#REF!,#REF!,"ym") &amp; " meses " &amp; DATEDIF(#REF!,#REF!,"md") &amp; " días"</f>
        <v>#REF!</v>
      </c>
      <c r="I82" s="17" t="e">
        <f>DATEDIF(#REF!,#REF!,"y") &amp; " años " &amp; DATEDIF(#REF!,#REF!,"ym") &amp; " meses " &amp; DATEDIF(#REF!,#REF!,"md") &amp; " días"</f>
        <v>#REF!</v>
      </c>
      <c r="J82" s="53" t="s">
        <v>16</v>
      </c>
      <c r="K82" s="54"/>
      <c r="L82" s="55"/>
      <c r="M82" s="23">
        <v>27563.58</v>
      </c>
      <c r="N82" s="24" t="s">
        <v>40</v>
      </c>
    </row>
    <row r="83" spans="1:14" s="25" customFormat="1" ht="45" customHeight="1" x14ac:dyDescent="0.25">
      <c r="A83" s="17">
        <v>64</v>
      </c>
      <c r="B83" s="17"/>
      <c r="C83" s="19" t="s">
        <v>106</v>
      </c>
      <c r="D83" s="19" t="s">
        <v>157</v>
      </c>
      <c r="E83" s="20" t="s">
        <v>158</v>
      </c>
      <c r="F8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3" s="22">
        <v>1</v>
      </c>
      <c r="H83" s="17" t="e">
        <f>DATEDIF(#REF!,#REF!,"y") &amp; " años " &amp; DATEDIF(#REF!,#REF!,"ym") &amp; " meses " &amp; DATEDIF(#REF!,#REF!,"md") &amp; " días"</f>
        <v>#REF!</v>
      </c>
      <c r="I83" s="17" t="e">
        <f>DATEDIF(#REF!,#REF!,"y") &amp; " años " &amp; DATEDIF(#REF!,#REF!,"ym") &amp; " meses " &amp; DATEDIF(#REF!,#REF!,"md") &amp; " días"</f>
        <v>#REF!</v>
      </c>
      <c r="J83" s="53"/>
      <c r="K83" s="54"/>
      <c r="L83" s="55"/>
      <c r="M83" s="23">
        <v>27563.58</v>
      </c>
      <c r="N83" s="24" t="s">
        <v>40</v>
      </c>
    </row>
    <row r="84" spans="1:14" s="25" customFormat="1" ht="45" customHeight="1" x14ac:dyDescent="0.25">
      <c r="A84" s="17">
        <v>65</v>
      </c>
      <c r="B84" s="17"/>
      <c r="C84" s="19" t="s">
        <v>159</v>
      </c>
      <c r="D84" s="19" t="s">
        <v>160</v>
      </c>
      <c r="E84" s="20" t="s">
        <v>161</v>
      </c>
      <c r="F8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4" s="22">
        <v>0.82499999999999996</v>
      </c>
      <c r="H84" s="17" t="e">
        <f>DATEDIF(#REF!,#REF!,"y") &amp; " años " &amp; DATEDIF(#REF!,#REF!,"ym") &amp; " meses " &amp; DATEDIF(#REF!,#REF!,"md") &amp; " días"</f>
        <v>#REF!</v>
      </c>
      <c r="I84" s="17" t="e">
        <f>DATEDIF(#REF!,#REF!,"y") &amp; " años " &amp; DATEDIF(#REF!,#REF!,"ym") &amp; " meses " &amp; DATEDIF(#REF!,#REF!,"md") &amp; " días"</f>
        <v>#REF!</v>
      </c>
      <c r="J84" s="53"/>
      <c r="K84" s="54"/>
      <c r="L84" s="55"/>
      <c r="M84" s="23">
        <f>25039.84+8000</f>
        <v>33039.839999999997</v>
      </c>
      <c r="N84" s="24" t="s">
        <v>28</v>
      </c>
    </row>
    <row r="85" spans="1:14" s="25" customFormat="1" ht="45" customHeight="1" x14ac:dyDescent="0.25">
      <c r="A85" s="17">
        <v>66</v>
      </c>
      <c r="B85" s="17"/>
      <c r="C85" s="19" t="s">
        <v>159</v>
      </c>
      <c r="D85" s="19" t="s">
        <v>162</v>
      </c>
      <c r="E85" s="20" t="s">
        <v>163</v>
      </c>
      <c r="F8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5" s="22">
        <v>0.625</v>
      </c>
      <c r="H85" s="17" t="e">
        <f>DATEDIF(#REF!,#REF!,"y") &amp; " años " &amp; DATEDIF(#REF!,#REF!,"ym") &amp; " meses " &amp; DATEDIF(#REF!,#REF!,"md") &amp; " días"</f>
        <v>#REF!</v>
      </c>
      <c r="I85" s="17" t="e">
        <f>DATEDIF(#REF!,#REF!,"y") &amp; " años " &amp; DATEDIF(#REF!,#REF!,"ym") &amp; " meses " &amp; DATEDIF(#REF!,#REF!,"md") &amp; " días"</f>
        <v>#REF!</v>
      </c>
      <c r="J85" s="53"/>
      <c r="K85" s="54"/>
      <c r="L85" s="55"/>
      <c r="M85" s="23">
        <v>21000</v>
      </c>
      <c r="N85" s="24" t="s">
        <v>28</v>
      </c>
    </row>
    <row r="86" spans="1:14" s="25" customFormat="1" ht="45" customHeight="1" x14ac:dyDescent="0.25">
      <c r="A86" s="17">
        <v>67</v>
      </c>
      <c r="B86" s="17"/>
      <c r="C86" s="19" t="s">
        <v>159</v>
      </c>
      <c r="D86" s="19" t="s">
        <v>164</v>
      </c>
      <c r="E86" s="20" t="s">
        <v>165</v>
      </c>
      <c r="F8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6" s="22">
        <v>0.67500000000000004</v>
      </c>
      <c r="H86" s="17" t="e">
        <f>DATEDIF(#REF!,#REF!,"y") &amp; " años " &amp; DATEDIF(#REF!,#REF!,"ym") &amp; " meses " &amp; DATEDIF(#REF!,#REF!,"md") &amp; " días"</f>
        <v>#REF!</v>
      </c>
      <c r="I86" s="17" t="e">
        <f>DATEDIF(#REF!,#REF!,"y") &amp; " años " &amp; DATEDIF(#REF!,#REF!,"ym") &amp; " meses " &amp; DATEDIF(#REF!,#REF!,"md") &amp; " días"</f>
        <v>#REF!</v>
      </c>
      <c r="J86" s="53"/>
      <c r="K86" s="54"/>
      <c r="L86" s="55"/>
      <c r="M86" s="23">
        <v>15000</v>
      </c>
      <c r="N86" s="24" t="s">
        <v>28</v>
      </c>
    </row>
    <row r="87" spans="1:14" s="25" customFormat="1" ht="45" customHeight="1" x14ac:dyDescent="0.25">
      <c r="A87" s="17">
        <v>68</v>
      </c>
      <c r="B87" s="17"/>
      <c r="C87" s="19" t="s">
        <v>159</v>
      </c>
      <c r="D87" s="19" t="s">
        <v>166</v>
      </c>
      <c r="E87" s="20" t="s">
        <v>167</v>
      </c>
      <c r="F8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7" s="22">
        <v>0.88</v>
      </c>
      <c r="H87" s="17" t="e">
        <f>DATEDIF(#REF!,#REF!,"y") &amp; " años " &amp; DATEDIF(#REF!,#REF!,"ym") &amp; " meses " &amp; DATEDIF(#REF!,#REF!,"md") &amp; " días"</f>
        <v>#REF!</v>
      </c>
      <c r="I87" s="17" t="e">
        <f>DATEDIF(#REF!,#REF!,"y") &amp; " años " &amp; DATEDIF(#REF!,#REF!,"ym") &amp; " meses " &amp; DATEDIF(#REF!,#REF!,"md") &amp; " días"</f>
        <v>#REF!</v>
      </c>
      <c r="J87" s="53"/>
      <c r="K87" s="54"/>
      <c r="L87" s="55"/>
      <c r="M87" s="23">
        <v>27563.58</v>
      </c>
      <c r="N87" s="24" t="s">
        <v>28</v>
      </c>
    </row>
    <row r="88" spans="1:14" s="25" customFormat="1" ht="45" customHeight="1" x14ac:dyDescent="0.25">
      <c r="A88" s="17">
        <v>69</v>
      </c>
      <c r="B88" s="17"/>
      <c r="C88" s="19" t="s">
        <v>159</v>
      </c>
      <c r="D88" s="19" t="s">
        <v>168</v>
      </c>
      <c r="E88" s="20" t="s">
        <v>169</v>
      </c>
      <c r="F8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8" s="22">
        <v>0.72499999999999998</v>
      </c>
      <c r="H88" s="17" t="e">
        <f>DATEDIF(#REF!,#REF!,"y") &amp; " años " &amp; DATEDIF(#REF!,#REF!,"ym") &amp; " meses " &amp; DATEDIF(#REF!,#REF!,"md") &amp; " días"</f>
        <v>#REF!</v>
      </c>
      <c r="I88" s="17" t="e">
        <f>DATEDIF(#REF!,#REF!,"y") &amp; " años " &amp; DATEDIF(#REF!,#REF!,"ym") &amp; " meses " &amp; DATEDIF(#REF!,#REF!,"md") &amp; " días"</f>
        <v>#REF!</v>
      </c>
      <c r="J88" s="53"/>
      <c r="K88" s="54"/>
      <c r="L88" s="55"/>
      <c r="M88" s="23">
        <v>25039.85</v>
      </c>
      <c r="N88" s="24" t="s">
        <v>28</v>
      </c>
    </row>
    <row r="89" spans="1:14" s="25" customFormat="1" ht="45" customHeight="1" x14ac:dyDescent="0.2">
      <c r="A89" s="17">
        <v>70</v>
      </c>
      <c r="B89" s="18"/>
      <c r="C89" s="19" t="s">
        <v>170</v>
      </c>
      <c r="D89" s="19" t="s">
        <v>171</v>
      </c>
      <c r="E89" s="20" t="s">
        <v>172</v>
      </c>
      <c r="F8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89" s="22">
        <v>1</v>
      </c>
      <c r="H89" s="17" t="e">
        <f>DATEDIF(#REF!,#REF!,"y") &amp; " años " &amp; DATEDIF(#REF!,#REF!,"ym") &amp; " meses " &amp; DATEDIF(#REF!,#REF!,"md") &amp; " días"</f>
        <v>#REF!</v>
      </c>
      <c r="I89" s="17" t="e">
        <f>DATEDIF(#REF!,#REF!,"y") &amp; " años " &amp; DATEDIF(#REF!,#REF!,"ym") &amp; " meses " &amp; DATEDIF(#REF!,#REF!,"md") &amp; " días"</f>
        <v>#REF!</v>
      </c>
      <c r="J89" s="53"/>
      <c r="K89" s="54"/>
      <c r="L89" s="55"/>
      <c r="M89" s="23">
        <f>25039.85</f>
        <v>25039.85</v>
      </c>
      <c r="N89" s="24" t="s">
        <v>22</v>
      </c>
    </row>
    <row r="90" spans="1:14" s="25" customFormat="1" ht="45" customHeight="1" x14ac:dyDescent="0.2">
      <c r="A90" s="17">
        <v>71</v>
      </c>
      <c r="B90" s="18"/>
      <c r="C90" s="19" t="s">
        <v>170</v>
      </c>
      <c r="D90" s="19" t="s">
        <v>173</v>
      </c>
      <c r="E90" s="20" t="s">
        <v>174</v>
      </c>
      <c r="F9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0" s="22">
        <v>0.65</v>
      </c>
      <c r="H90" s="17" t="e">
        <f>DATEDIF(#REF!,#REF!,"y") &amp; " años " &amp; DATEDIF(#REF!,#REF!,"ym") &amp; " meses " &amp; DATEDIF(#REF!,#REF!,"md") &amp; " días"</f>
        <v>#REF!</v>
      </c>
      <c r="I90" s="17" t="e">
        <f>DATEDIF(#REF!,#REF!,"y") &amp; " años " &amp; DATEDIF(#REF!,#REF!,"ym") &amp; " meses " &amp; DATEDIF(#REF!,#REF!,"md") &amp; " días"</f>
        <v>#REF!</v>
      </c>
      <c r="J90" s="53"/>
      <c r="K90" s="54"/>
      <c r="L90" s="55"/>
      <c r="M90" s="23">
        <v>23826.29</v>
      </c>
      <c r="N90" s="24" t="s">
        <v>22</v>
      </c>
    </row>
    <row r="91" spans="1:14" s="25" customFormat="1" ht="45" customHeight="1" x14ac:dyDescent="0.2">
      <c r="A91" s="17">
        <v>72</v>
      </c>
      <c r="B91" s="18"/>
      <c r="C91" s="19" t="s">
        <v>170</v>
      </c>
      <c r="D91" s="19" t="s">
        <v>175</v>
      </c>
      <c r="E91" s="20" t="s">
        <v>176</v>
      </c>
      <c r="F9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1" s="22">
        <v>0.85</v>
      </c>
      <c r="H91" s="17" t="e">
        <f>DATEDIF(#REF!,#REF!,"y") &amp; " años " &amp; DATEDIF(#REF!,#REF!,"ym") &amp; " meses " &amp; DATEDIF(#REF!,#REF!,"md") &amp; " días"</f>
        <v>#REF!</v>
      </c>
      <c r="I91" s="17" t="e">
        <f>DATEDIF(#REF!,#REF!,"y") &amp; " años " &amp; DATEDIF(#REF!,#REF!,"ym") &amp; " meses " &amp; DATEDIF(#REF!,#REF!,"md") &amp; " días"</f>
        <v>#REF!</v>
      </c>
      <c r="J91" s="53"/>
      <c r="K91" s="54"/>
      <c r="L91" s="55"/>
      <c r="M91" s="23">
        <f>25039.85</f>
        <v>25039.85</v>
      </c>
      <c r="N91" s="24" t="s">
        <v>22</v>
      </c>
    </row>
    <row r="92" spans="1:14" s="25" customFormat="1" ht="45" customHeight="1" x14ac:dyDescent="0.2">
      <c r="A92" s="17">
        <v>73</v>
      </c>
      <c r="B92" s="18"/>
      <c r="C92" s="19" t="s">
        <v>170</v>
      </c>
      <c r="D92" s="19" t="s">
        <v>177</v>
      </c>
      <c r="E92" s="20" t="s">
        <v>178</v>
      </c>
      <c r="F9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2" s="22">
        <v>0.8</v>
      </c>
      <c r="H92" s="17" t="e">
        <f>DATEDIF(#REF!,#REF!,"y") &amp; " años " &amp; DATEDIF(#REF!,#REF!,"ym") &amp; " meses " &amp; DATEDIF(#REF!,#REF!,"md") &amp; " días"</f>
        <v>#REF!</v>
      </c>
      <c r="I92" s="17" t="e">
        <f>DATEDIF(#REF!,#REF!,"y") &amp; " años " &amp; DATEDIF(#REF!,#REF!,"ym") &amp; " meses " &amp; DATEDIF(#REF!,#REF!,"md") &amp; " días"</f>
        <v>#REF!</v>
      </c>
      <c r="J92" s="53"/>
      <c r="K92" s="54"/>
      <c r="L92" s="55"/>
      <c r="M92" s="23">
        <f>25039.85</f>
        <v>25039.85</v>
      </c>
      <c r="N92" s="24" t="s">
        <v>22</v>
      </c>
    </row>
    <row r="93" spans="1:14" s="25" customFormat="1" ht="45" customHeight="1" x14ac:dyDescent="0.2">
      <c r="A93" s="17">
        <v>74</v>
      </c>
      <c r="B93" s="18"/>
      <c r="C93" s="19" t="s">
        <v>170</v>
      </c>
      <c r="D93" s="19" t="s">
        <v>179</v>
      </c>
      <c r="E93" s="20" t="s">
        <v>180</v>
      </c>
      <c r="F9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3" s="22">
        <v>0.91</v>
      </c>
      <c r="H93" s="17" t="e">
        <f>DATEDIF(#REF!,#REF!,"y") &amp; " años " &amp; DATEDIF(#REF!,#REF!,"ym") &amp; " meses " &amp; DATEDIF(#REF!,#REF!,"md") &amp; " días"</f>
        <v>#REF!</v>
      </c>
      <c r="I93" s="17" t="e">
        <f>DATEDIF(#REF!,#REF!,"y") &amp; " años " &amp; DATEDIF(#REF!,#REF!,"ym") &amp; " meses " &amp; DATEDIF(#REF!,#REF!,"md") &amp; " días"</f>
        <v>#REF!</v>
      </c>
      <c r="J93" s="53"/>
      <c r="K93" s="54"/>
      <c r="L93" s="55"/>
      <c r="M93" s="23">
        <f>23826.3</f>
        <v>23826.3</v>
      </c>
      <c r="N93" s="24" t="s">
        <v>22</v>
      </c>
    </row>
    <row r="94" spans="1:14" s="25" customFormat="1" ht="45" customHeight="1" x14ac:dyDescent="0.2">
      <c r="A94" s="17">
        <v>75</v>
      </c>
      <c r="B94" s="18"/>
      <c r="C94" s="19" t="s">
        <v>170</v>
      </c>
      <c r="D94" s="19" t="s">
        <v>181</v>
      </c>
      <c r="E94" s="20" t="s">
        <v>182</v>
      </c>
      <c r="F9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4" s="22">
        <v>0.88</v>
      </c>
      <c r="H94" s="17" t="e">
        <f>DATEDIF(#REF!,#REF!,"y") &amp; " años " &amp; DATEDIF(#REF!,#REF!,"ym") &amp; " meses " &amp; DATEDIF(#REF!,#REF!,"md") &amp; " días"</f>
        <v>#REF!</v>
      </c>
      <c r="I94" s="17" t="e">
        <f>DATEDIF(#REF!,#REF!,"y") &amp; " años " &amp; DATEDIF(#REF!,#REF!,"ym") &amp; " meses " &amp; DATEDIF(#REF!,#REF!,"md") &amp; " días"</f>
        <v>#REF!</v>
      </c>
      <c r="J94" s="53"/>
      <c r="K94" s="54"/>
      <c r="L94" s="55"/>
      <c r="M94" s="23">
        <f>25039.84</f>
        <v>25039.84</v>
      </c>
      <c r="N94" s="24" t="s">
        <v>22</v>
      </c>
    </row>
    <row r="95" spans="1:14" s="25" customFormat="1" ht="45" customHeight="1" x14ac:dyDescent="0.2">
      <c r="A95" s="17">
        <v>76</v>
      </c>
      <c r="B95" s="18"/>
      <c r="C95" s="19" t="s">
        <v>170</v>
      </c>
      <c r="D95" s="19" t="s">
        <v>183</v>
      </c>
      <c r="E95" s="20" t="s">
        <v>184</v>
      </c>
      <c r="F9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5" s="22">
        <v>0.91</v>
      </c>
      <c r="H95" s="17" t="e">
        <f>DATEDIF(#REF!,#REF!,"y") &amp; " años " &amp; DATEDIF(#REF!,#REF!,"ym") &amp; " meses " &amp; DATEDIF(#REF!,#REF!,"md") &amp; " días"</f>
        <v>#REF!</v>
      </c>
      <c r="I95" s="17" t="e">
        <f>DATEDIF(#REF!,#REF!,"y") &amp; " años " &amp; DATEDIF(#REF!,#REF!,"ym") &amp; " meses " &amp; DATEDIF(#REF!,#REF!,"md") &amp; " días"</f>
        <v>#REF!</v>
      </c>
      <c r="J95" s="53"/>
      <c r="K95" s="54"/>
      <c r="L95" s="55"/>
      <c r="M95" s="23">
        <f>25039.85</f>
        <v>25039.85</v>
      </c>
      <c r="N95" s="24" t="s">
        <v>22</v>
      </c>
    </row>
    <row r="96" spans="1:14" s="25" customFormat="1" ht="45" customHeight="1" x14ac:dyDescent="0.2">
      <c r="A96" s="17">
        <v>77</v>
      </c>
      <c r="B96" s="18"/>
      <c r="C96" s="19" t="s">
        <v>170</v>
      </c>
      <c r="D96" s="19" t="s">
        <v>185</v>
      </c>
      <c r="E96" s="20" t="s">
        <v>186</v>
      </c>
      <c r="F9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6" s="22">
        <v>0.72499999999999998</v>
      </c>
      <c r="H96" s="17" t="e">
        <f>DATEDIF(#REF!,#REF!,"y") &amp; " años " &amp; DATEDIF(#REF!,#REF!,"ym") &amp; " meses " &amp; DATEDIF(#REF!,#REF!,"md") &amp; " días"</f>
        <v>#REF!</v>
      </c>
      <c r="I96" s="17" t="e">
        <f>DATEDIF(#REF!,#REF!,"y") &amp; " años " &amp; DATEDIF(#REF!,#REF!,"ym") &amp; " meses " &amp; DATEDIF(#REF!,#REF!,"md") &amp; " días"</f>
        <v>#REF!</v>
      </c>
      <c r="J96" s="53"/>
      <c r="K96" s="54"/>
      <c r="L96" s="55"/>
      <c r="M96" s="23">
        <f>23826.29+8000</f>
        <v>31826.29</v>
      </c>
      <c r="N96" s="24" t="s">
        <v>22</v>
      </c>
    </row>
    <row r="97" spans="1:14" s="25" customFormat="1" ht="45" customHeight="1" x14ac:dyDescent="0.2">
      <c r="A97" s="17">
        <v>78</v>
      </c>
      <c r="B97" s="18"/>
      <c r="C97" s="19" t="s">
        <v>170</v>
      </c>
      <c r="D97" s="19" t="s">
        <v>187</v>
      </c>
      <c r="E97" s="20" t="s">
        <v>188</v>
      </c>
      <c r="F9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7" s="22">
        <v>0.88</v>
      </c>
      <c r="H97" s="17" t="e">
        <f>DATEDIF(#REF!,#REF!,"y") &amp; " años " &amp; DATEDIF(#REF!,#REF!,"ym") &amp; " meses " &amp; DATEDIF(#REF!,#REF!,"md") &amp; " días"</f>
        <v>#REF!</v>
      </c>
      <c r="I97" s="17" t="e">
        <f>DATEDIF(#REF!,#REF!,"y") &amp; " años " &amp; DATEDIF(#REF!,#REF!,"ym") &amp; " meses " &amp; DATEDIF(#REF!,#REF!,"md") &amp; " días"</f>
        <v>#REF!</v>
      </c>
      <c r="J97" s="53"/>
      <c r="K97" s="54"/>
      <c r="L97" s="55"/>
      <c r="M97" s="23">
        <f>25039.85</f>
        <v>25039.85</v>
      </c>
      <c r="N97" s="24" t="s">
        <v>22</v>
      </c>
    </row>
    <row r="98" spans="1:14" s="25" customFormat="1" ht="45" customHeight="1" x14ac:dyDescent="0.2">
      <c r="A98" s="17">
        <v>79</v>
      </c>
      <c r="B98" s="18"/>
      <c r="C98" s="19" t="s">
        <v>170</v>
      </c>
      <c r="D98" s="19" t="s">
        <v>189</v>
      </c>
      <c r="E98" s="20" t="s">
        <v>190</v>
      </c>
      <c r="F9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8" s="22">
        <v>0.625</v>
      </c>
      <c r="H98" s="17" t="e">
        <f>DATEDIF(#REF!,#REF!,"y") &amp; " años " &amp; DATEDIF(#REF!,#REF!,"ym") &amp; " meses " &amp; DATEDIF(#REF!,#REF!,"md") &amp; " días"</f>
        <v>#REF!</v>
      </c>
      <c r="I98" s="17" t="e">
        <f>DATEDIF(#REF!,#REF!,"y") &amp; " años " &amp; DATEDIF(#REF!,#REF!,"ym") &amp; " meses " &amp; DATEDIF(#REF!,#REF!,"md") &amp; " días"</f>
        <v>#REF!</v>
      </c>
      <c r="J98" s="53"/>
      <c r="K98" s="54"/>
      <c r="L98" s="55"/>
      <c r="M98" s="23">
        <v>23826.29</v>
      </c>
      <c r="N98" s="24" t="s">
        <v>22</v>
      </c>
    </row>
    <row r="99" spans="1:14" s="25" customFormat="1" ht="45" customHeight="1" x14ac:dyDescent="0.2">
      <c r="A99" s="17">
        <v>80</v>
      </c>
      <c r="B99" s="18"/>
      <c r="C99" s="19" t="s">
        <v>170</v>
      </c>
      <c r="D99" s="19" t="s">
        <v>191</v>
      </c>
      <c r="E99" s="20" t="s">
        <v>192</v>
      </c>
      <c r="F9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99" s="22">
        <v>0.82499999999999996</v>
      </c>
      <c r="H99" s="17" t="e">
        <f>DATEDIF(#REF!,#REF!,"y") &amp; " años " &amp; DATEDIF(#REF!,#REF!,"ym") &amp; " meses " &amp; DATEDIF(#REF!,#REF!,"md") &amp; " días"</f>
        <v>#REF!</v>
      </c>
      <c r="I99" s="17" t="e">
        <f>DATEDIF(#REF!,#REF!,"y") &amp; " años " &amp; DATEDIF(#REF!,#REF!,"ym") &amp; " meses " &amp; DATEDIF(#REF!,#REF!,"md") &amp; " días"</f>
        <v>#REF!</v>
      </c>
      <c r="J99" s="53"/>
      <c r="K99" s="54"/>
      <c r="L99" s="55"/>
      <c r="M99" s="23">
        <f>25039.84</f>
        <v>25039.84</v>
      </c>
      <c r="N99" s="24" t="s">
        <v>22</v>
      </c>
    </row>
    <row r="100" spans="1:14" s="25" customFormat="1" ht="45" customHeight="1" x14ac:dyDescent="0.25">
      <c r="A100" s="17">
        <v>81</v>
      </c>
      <c r="B100" s="17"/>
      <c r="C100" s="19" t="s">
        <v>170</v>
      </c>
      <c r="D100" s="19" t="s">
        <v>193</v>
      </c>
      <c r="E100" s="20" t="s">
        <v>194</v>
      </c>
      <c r="F10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0" s="22">
        <v>1</v>
      </c>
      <c r="H100" s="17" t="e">
        <f>DATEDIF(#REF!,#REF!,"y") &amp; " años " &amp; DATEDIF(#REF!,#REF!,"ym") &amp; " meses " &amp; DATEDIF(#REF!,#REF!,"md") &amp; " días"</f>
        <v>#REF!</v>
      </c>
      <c r="I100" s="17" t="e">
        <f>DATEDIF(#REF!,#REF!,"y") &amp; " años " &amp; DATEDIF(#REF!,#REF!,"ym") &amp; " meses " &amp; DATEDIF(#REF!,#REF!,"md") &amp; " días"</f>
        <v>#REF!</v>
      </c>
      <c r="J100" s="53" t="s">
        <v>16</v>
      </c>
      <c r="K100" s="54"/>
      <c r="L100" s="55"/>
      <c r="M100" s="23">
        <v>25039.85</v>
      </c>
      <c r="N100" s="24" t="s">
        <v>40</v>
      </c>
    </row>
    <row r="101" spans="1:14" s="25" customFormat="1" ht="45" customHeight="1" x14ac:dyDescent="0.25">
      <c r="A101" s="17">
        <v>82</v>
      </c>
      <c r="B101" s="17"/>
      <c r="C101" s="19" t="s">
        <v>170</v>
      </c>
      <c r="D101" s="19" t="s">
        <v>195</v>
      </c>
      <c r="E101" s="20" t="s">
        <v>196</v>
      </c>
      <c r="F10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1" s="22">
        <v>1</v>
      </c>
      <c r="H101" s="17" t="e">
        <f>DATEDIF(#REF!,#REF!,"y") &amp; " años " &amp; DATEDIF(#REF!,#REF!,"ym") &amp; " meses " &amp; DATEDIF(#REF!,#REF!,"md") &amp; " días"</f>
        <v>#REF!</v>
      </c>
      <c r="I101" s="17" t="e">
        <f>DATEDIF(#REF!,#REF!,"y") &amp; " años " &amp; DATEDIF(#REF!,#REF!,"ym") &amp; " meses " &amp; DATEDIF(#REF!,#REF!,"md") &amp; " días"</f>
        <v>#REF!</v>
      </c>
      <c r="J101" s="53"/>
      <c r="K101" s="54"/>
      <c r="L101" s="55"/>
      <c r="M101" s="23">
        <f>25039.85</f>
        <v>25039.85</v>
      </c>
      <c r="N101" s="24" t="s">
        <v>40</v>
      </c>
    </row>
    <row r="102" spans="1:14" s="25" customFormat="1" ht="45" customHeight="1" x14ac:dyDescent="0.25">
      <c r="A102" s="17">
        <v>83</v>
      </c>
      <c r="B102" s="17"/>
      <c r="C102" s="19" t="s">
        <v>197</v>
      </c>
      <c r="D102" s="19" t="s">
        <v>198</v>
      </c>
      <c r="E102" s="20" t="s">
        <v>199</v>
      </c>
      <c r="F10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2" s="22">
        <v>0.625</v>
      </c>
      <c r="H102" s="17" t="e">
        <f>DATEDIF(#REF!,#REF!,"y") &amp; " años " &amp; DATEDIF(#REF!,#REF!,"ym") &amp; " meses " &amp; DATEDIF(#REF!,#REF!,"md") &amp; " días"</f>
        <v>#REF!</v>
      </c>
      <c r="I102" s="17" t="e">
        <f>DATEDIF(#REF!,#REF!,"y") &amp; " años " &amp; DATEDIF(#REF!,#REF!,"ym") &amp; " meses " &amp; DATEDIF(#REF!,#REF!,"md") &amp; " días"</f>
        <v>#REF!</v>
      </c>
      <c r="J102" s="53"/>
      <c r="K102" s="54"/>
      <c r="L102" s="55"/>
      <c r="M102" s="23">
        <v>23826.29</v>
      </c>
      <c r="N102" s="24" t="s">
        <v>28</v>
      </c>
    </row>
    <row r="103" spans="1:14" s="25" customFormat="1" ht="45" customHeight="1" x14ac:dyDescent="0.25">
      <c r="A103" s="17">
        <v>84</v>
      </c>
      <c r="B103" s="17"/>
      <c r="C103" s="19" t="s">
        <v>197</v>
      </c>
      <c r="D103" s="19" t="s">
        <v>200</v>
      </c>
      <c r="E103" s="20" t="s">
        <v>201</v>
      </c>
      <c r="F10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3" s="22">
        <v>0.72499999999999998</v>
      </c>
      <c r="H103" s="17" t="e">
        <f>DATEDIF(#REF!,#REF!,"y") &amp; " años " &amp; DATEDIF(#REF!,#REF!,"ym") &amp; " meses " &amp; DATEDIF(#REF!,#REF!,"md") &amp; " días"</f>
        <v>#REF!</v>
      </c>
      <c r="I103" s="17" t="e">
        <f>DATEDIF(#REF!,#REF!,"y") &amp; " años " &amp; DATEDIF(#REF!,#REF!,"ym") &amp; " meses " &amp; DATEDIF(#REF!,#REF!,"md") &amp; " días"</f>
        <v>#REF!</v>
      </c>
      <c r="J103" s="53"/>
      <c r="K103" s="54"/>
      <c r="L103" s="55"/>
      <c r="M103" s="23">
        <v>25039.85</v>
      </c>
      <c r="N103" s="24" t="s">
        <v>28</v>
      </c>
    </row>
    <row r="104" spans="1:14" s="25" customFormat="1" ht="45" customHeight="1" x14ac:dyDescent="0.25">
      <c r="A104" s="17">
        <v>85</v>
      </c>
      <c r="B104" s="17"/>
      <c r="C104" s="19" t="s">
        <v>197</v>
      </c>
      <c r="D104" s="19" t="s">
        <v>202</v>
      </c>
      <c r="E104" s="20" t="s">
        <v>203</v>
      </c>
      <c r="F10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4" s="22">
        <v>0.6</v>
      </c>
      <c r="H104" s="17" t="e">
        <f>DATEDIF(#REF!,#REF!,"y") &amp; " años " &amp; DATEDIF(#REF!,#REF!,"ym") &amp; " meses " &amp; DATEDIF(#REF!,#REF!,"md") &amp; " días"</f>
        <v>#REF!</v>
      </c>
      <c r="I104" s="17" t="e">
        <f>DATEDIF(#REF!,#REF!,"y") &amp; " años " &amp; DATEDIF(#REF!,#REF!,"ym") &amp; " meses " &amp; DATEDIF(#REF!,#REF!,"md") &amp; " días"</f>
        <v>#REF!</v>
      </c>
      <c r="J104" s="53"/>
      <c r="K104" s="54"/>
      <c r="L104" s="55"/>
      <c r="M104" s="23">
        <v>23826.3</v>
      </c>
      <c r="N104" s="24" t="s">
        <v>28</v>
      </c>
    </row>
    <row r="105" spans="1:14" s="25" customFormat="1" ht="45" customHeight="1" x14ac:dyDescent="0.2">
      <c r="A105" s="17">
        <v>86</v>
      </c>
      <c r="B105" s="18"/>
      <c r="C105" s="19" t="s">
        <v>204</v>
      </c>
      <c r="D105" s="19" t="s">
        <v>205</v>
      </c>
      <c r="E105" s="20" t="s">
        <v>206</v>
      </c>
      <c r="F10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5" s="22">
        <v>1</v>
      </c>
      <c r="H105" s="17" t="e">
        <f>DATEDIF(#REF!,#REF!,"y") &amp; " años " &amp; DATEDIF(#REF!,#REF!,"ym") &amp; " meses " &amp; DATEDIF(#REF!,#REF!,"md") &amp; " días"</f>
        <v>#REF!</v>
      </c>
      <c r="I105" s="17" t="e">
        <f>DATEDIF(#REF!,#REF!,"y") &amp; " años " &amp; DATEDIF(#REF!,#REF!,"ym") &amp; " meses " &amp; DATEDIF(#REF!,#REF!,"md") &amp; " días"</f>
        <v>#REF!</v>
      </c>
      <c r="J105" s="53"/>
      <c r="K105" s="54"/>
      <c r="L105" s="55"/>
      <c r="M105" s="23">
        <f>23826.3</f>
        <v>23826.3</v>
      </c>
      <c r="N105" s="24" t="s">
        <v>22</v>
      </c>
    </row>
    <row r="106" spans="1:14" s="25" customFormat="1" ht="45" customHeight="1" x14ac:dyDescent="0.2">
      <c r="A106" s="17">
        <v>87</v>
      </c>
      <c r="B106" s="18"/>
      <c r="C106" s="19" t="s">
        <v>204</v>
      </c>
      <c r="D106" s="19" t="s">
        <v>207</v>
      </c>
      <c r="E106" s="20" t="s">
        <v>208</v>
      </c>
      <c r="F10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6" s="22">
        <v>0.88</v>
      </c>
      <c r="H106" s="17" t="e">
        <f>DATEDIF(#REF!,#REF!,"y") &amp; " años " &amp; DATEDIF(#REF!,#REF!,"ym") &amp; " meses " &amp; DATEDIF(#REF!,#REF!,"md") &amp; " días"</f>
        <v>#REF!</v>
      </c>
      <c r="I106" s="17" t="e">
        <f>DATEDIF(#REF!,#REF!,"y") &amp; " años " &amp; DATEDIF(#REF!,#REF!,"ym") &amp; " meses " &amp; DATEDIF(#REF!,#REF!,"md") &amp; " días"</f>
        <v>#REF!</v>
      </c>
      <c r="J106" s="53" t="s">
        <v>16</v>
      </c>
      <c r="K106" s="54"/>
      <c r="L106" s="55"/>
      <c r="M106" s="23">
        <f>23826.3</f>
        <v>23826.3</v>
      </c>
      <c r="N106" s="24" t="s">
        <v>22</v>
      </c>
    </row>
    <row r="107" spans="1:14" s="25" customFormat="1" ht="45" customHeight="1" x14ac:dyDescent="0.25">
      <c r="A107" s="17">
        <v>88</v>
      </c>
      <c r="B107" s="17"/>
      <c r="C107" s="19" t="s">
        <v>204</v>
      </c>
      <c r="D107" s="19" t="s">
        <v>209</v>
      </c>
      <c r="E107" s="20" t="s">
        <v>210</v>
      </c>
      <c r="F10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7" s="22">
        <v>1</v>
      </c>
      <c r="H107" s="17" t="e">
        <f>DATEDIF(#REF!,#REF!,"y") &amp; " años " &amp; DATEDIF(#REF!,#REF!,"ym") &amp; " meses " &amp; DATEDIF(#REF!,#REF!,"md") &amp; " días"</f>
        <v>#REF!</v>
      </c>
      <c r="I107" s="17" t="e">
        <f>DATEDIF(#REF!,#REF!,"y") &amp; " años " &amp; DATEDIF(#REF!,#REF!,"ym") &amp; " meses " &amp; DATEDIF(#REF!,#REF!,"md") &amp; " días"</f>
        <v>#REF!</v>
      </c>
      <c r="J107" s="53"/>
      <c r="K107" s="54"/>
      <c r="L107" s="55"/>
      <c r="M107" s="23">
        <v>23826.3</v>
      </c>
      <c r="N107" s="24" t="s">
        <v>40</v>
      </c>
    </row>
    <row r="108" spans="1:14" s="25" customFormat="1" ht="45" customHeight="1" x14ac:dyDescent="0.25">
      <c r="A108" s="17">
        <v>89</v>
      </c>
      <c r="B108" s="17"/>
      <c r="C108" s="19" t="s">
        <v>211</v>
      </c>
      <c r="D108" s="19" t="s">
        <v>212</v>
      </c>
      <c r="E108" s="20" t="s">
        <v>213</v>
      </c>
      <c r="F10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8" s="22">
        <v>0.67500000000000004</v>
      </c>
      <c r="H108" s="17" t="e">
        <f>DATEDIF(#REF!,#REF!,"y") &amp; " años " &amp; DATEDIF(#REF!,#REF!,"ym") &amp; " meses " &amp; DATEDIF(#REF!,#REF!,"md") &amp; " días"</f>
        <v>#REF!</v>
      </c>
      <c r="I108" s="17" t="e">
        <f>DATEDIF(#REF!,#REF!,"y") &amp; " años " &amp; DATEDIF(#REF!,#REF!,"ym") &amp; " meses " &amp; DATEDIF(#REF!,#REF!,"md") &amp; " días"</f>
        <v>#REF!</v>
      </c>
      <c r="J108" s="53"/>
      <c r="K108" s="54"/>
      <c r="L108" s="55"/>
      <c r="M108" s="23">
        <v>23826.3</v>
      </c>
      <c r="N108" s="24" t="s">
        <v>214</v>
      </c>
    </row>
    <row r="109" spans="1:14" s="25" customFormat="1" ht="45" customHeight="1" x14ac:dyDescent="0.25">
      <c r="A109" s="17">
        <v>90</v>
      </c>
      <c r="B109" s="17"/>
      <c r="C109" s="19" t="s">
        <v>211</v>
      </c>
      <c r="D109" s="19" t="s">
        <v>215</v>
      </c>
      <c r="E109" s="20" t="s">
        <v>216</v>
      </c>
      <c r="F10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09" s="22">
        <v>0.65</v>
      </c>
      <c r="H109" s="17" t="e">
        <f>DATEDIF(#REF!,#REF!,"y") &amp; " años " &amp; DATEDIF(#REF!,#REF!,"ym") &amp; " meses " &amp; DATEDIF(#REF!,#REF!,"md") &amp; " días"</f>
        <v>#REF!</v>
      </c>
      <c r="I109" s="17" t="e">
        <f>DATEDIF(#REF!,#REF!,"y") &amp; " años " &amp; DATEDIF(#REF!,#REF!,"ym") &amp; " meses " &amp; DATEDIF(#REF!,#REF!,"md") &amp; " días"</f>
        <v>#REF!</v>
      </c>
      <c r="J109" s="53"/>
      <c r="K109" s="54"/>
      <c r="L109" s="55"/>
      <c r="M109" s="23">
        <v>23826.29</v>
      </c>
      <c r="N109" s="24" t="s">
        <v>214</v>
      </c>
    </row>
    <row r="110" spans="1:14" s="25" customFormat="1" ht="45" customHeight="1" x14ac:dyDescent="0.25">
      <c r="A110" s="17">
        <v>91</v>
      </c>
      <c r="B110" s="17"/>
      <c r="C110" s="19" t="s">
        <v>211</v>
      </c>
      <c r="D110" s="19" t="s">
        <v>217</v>
      </c>
      <c r="E110" s="20" t="s">
        <v>218</v>
      </c>
      <c r="F11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0" s="22">
        <v>0.6</v>
      </c>
      <c r="H110" s="17" t="e">
        <f>DATEDIF(#REF!,#REF!,"y") &amp; " años " &amp; DATEDIF(#REF!,#REF!,"ym") &amp; " meses " &amp; DATEDIF(#REF!,#REF!,"md") &amp; " días"</f>
        <v>#REF!</v>
      </c>
      <c r="I110" s="17" t="e">
        <f>DATEDIF(#REF!,#REF!,"y") &amp; " años " &amp; DATEDIF(#REF!,#REF!,"ym") &amp; " meses " &amp; DATEDIF(#REF!,#REF!,"md") &amp; " días"</f>
        <v>#REF!</v>
      </c>
      <c r="J110" s="53"/>
      <c r="K110" s="54"/>
      <c r="L110" s="55"/>
      <c r="M110" s="23">
        <v>22588.39</v>
      </c>
      <c r="N110" s="24" t="s">
        <v>214</v>
      </c>
    </row>
    <row r="111" spans="1:14" s="25" customFormat="1" ht="45" customHeight="1" x14ac:dyDescent="0.25">
      <c r="A111" s="17">
        <v>92</v>
      </c>
      <c r="B111" s="17"/>
      <c r="C111" s="19" t="s">
        <v>211</v>
      </c>
      <c r="D111" s="19" t="s">
        <v>219</v>
      </c>
      <c r="E111" s="20" t="s">
        <v>220</v>
      </c>
      <c r="F11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1" s="22">
        <v>0.65</v>
      </c>
      <c r="H111" s="17" t="e">
        <f>DATEDIF(#REF!,#REF!,"y") &amp; " años " &amp; DATEDIF(#REF!,#REF!,"ym") &amp; " meses " &amp; DATEDIF(#REF!,#REF!,"md") &amp; " días"</f>
        <v>#REF!</v>
      </c>
      <c r="I111" s="17" t="e">
        <f>DATEDIF(#REF!,#REF!,"y") &amp; " años " &amp; DATEDIF(#REF!,#REF!,"ym") &amp; " meses " &amp; DATEDIF(#REF!,#REF!,"md") &amp; " días"</f>
        <v>#REF!</v>
      </c>
      <c r="J111" s="53"/>
      <c r="K111" s="54"/>
      <c r="L111" s="55"/>
      <c r="M111" s="23">
        <v>23826.29</v>
      </c>
      <c r="N111" s="24" t="s">
        <v>214</v>
      </c>
    </row>
    <row r="112" spans="1:14" s="25" customFormat="1" ht="45" customHeight="1" x14ac:dyDescent="0.25">
      <c r="A112" s="17">
        <v>93</v>
      </c>
      <c r="B112" s="17"/>
      <c r="C112" s="19" t="s">
        <v>211</v>
      </c>
      <c r="D112" s="19" t="s">
        <v>221</v>
      </c>
      <c r="E112" s="20" t="s">
        <v>222</v>
      </c>
      <c r="F11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2" s="22">
        <v>0.72499999999999998</v>
      </c>
      <c r="H112" s="17" t="e">
        <f>DATEDIF(#REF!,#REF!,"y") &amp; " años " &amp; DATEDIF(#REF!,#REF!,"ym") &amp; " meses " &amp; DATEDIF(#REF!,#REF!,"md") &amp; " días"</f>
        <v>#REF!</v>
      </c>
      <c r="I112" s="17" t="e">
        <f>DATEDIF(#REF!,#REF!,"y") &amp; " años " &amp; DATEDIF(#REF!,#REF!,"ym") &amp; " meses " &amp; DATEDIF(#REF!,#REF!,"md") &amp; " días"</f>
        <v>#REF!</v>
      </c>
      <c r="J112" s="53"/>
      <c r="K112" s="54"/>
      <c r="L112" s="55"/>
      <c r="M112" s="23">
        <v>23826.3</v>
      </c>
      <c r="N112" s="24" t="s">
        <v>214</v>
      </c>
    </row>
    <row r="113" spans="1:14" s="25" customFormat="1" ht="45" customHeight="1" x14ac:dyDescent="0.25">
      <c r="A113" s="17">
        <v>94</v>
      </c>
      <c r="B113" s="17"/>
      <c r="C113" s="19" t="s">
        <v>211</v>
      </c>
      <c r="D113" s="19" t="s">
        <v>223</v>
      </c>
      <c r="E113" s="20" t="s">
        <v>224</v>
      </c>
      <c r="F11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3" s="22">
        <v>0.65</v>
      </c>
      <c r="H113" s="17" t="e">
        <f>DATEDIF(#REF!,#REF!,"y") &amp; " años " &amp; DATEDIF(#REF!,#REF!,"ym") &amp; " meses " &amp; DATEDIF(#REF!,#REF!,"md") &amp; " días"</f>
        <v>#REF!</v>
      </c>
      <c r="I113" s="17" t="e">
        <f>DATEDIF(#REF!,#REF!,"y") &amp; " años " &amp; DATEDIF(#REF!,#REF!,"ym") &amp; " meses " &amp; DATEDIF(#REF!,#REF!,"md") &amp; " días"</f>
        <v>#REF!</v>
      </c>
      <c r="J113" s="53"/>
      <c r="K113" s="54"/>
      <c r="L113" s="55"/>
      <c r="M113" s="23">
        <v>23826.3</v>
      </c>
      <c r="N113" s="24" t="s">
        <v>214</v>
      </c>
    </row>
    <row r="114" spans="1:14" s="25" customFormat="1" ht="45" customHeight="1" x14ac:dyDescent="0.25">
      <c r="A114" s="17">
        <v>95</v>
      </c>
      <c r="B114" s="20"/>
      <c r="C114" s="19" t="s">
        <v>211</v>
      </c>
      <c r="D114" s="19" t="s">
        <v>225</v>
      </c>
      <c r="E114" s="20" t="s">
        <v>226</v>
      </c>
      <c r="F11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4" s="22">
        <v>0.6</v>
      </c>
      <c r="H114" s="17" t="e">
        <f>DATEDIF(#REF!,#REF!,"y") &amp; " años " &amp; DATEDIF(#REF!,#REF!,"ym") &amp; " meses " &amp; DATEDIF(#REF!,#REF!,"md") &amp; " días"</f>
        <v>#REF!</v>
      </c>
      <c r="I114" s="17" t="e">
        <f>DATEDIF(#REF!,#REF!,"y") &amp; " años " &amp; DATEDIF(#REF!,#REF!,"ym") &amp; " meses " &amp; DATEDIF(#REF!,#REF!,"md") &amp; " días"</f>
        <v>#REF!</v>
      </c>
      <c r="J114" s="53"/>
      <c r="K114" s="54"/>
      <c r="L114" s="55"/>
      <c r="M114" s="23">
        <v>23826.3</v>
      </c>
      <c r="N114" s="24" t="s">
        <v>214</v>
      </c>
    </row>
    <row r="115" spans="1:14" s="25" customFormat="1" ht="45" customHeight="1" x14ac:dyDescent="0.25">
      <c r="A115" s="17">
        <v>96</v>
      </c>
      <c r="B115" s="20"/>
      <c r="C115" s="19" t="s">
        <v>211</v>
      </c>
      <c r="D115" s="19" t="s">
        <v>227</v>
      </c>
      <c r="E115" s="20" t="s">
        <v>228</v>
      </c>
      <c r="F11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5" s="22">
        <v>0.6</v>
      </c>
      <c r="H115" s="17" t="e">
        <f>DATEDIF(#REF!,#REF!,"y") &amp; " años " &amp; DATEDIF(#REF!,#REF!,"ym") &amp; " meses " &amp; DATEDIF(#REF!,#REF!,"md") &amp; " días"</f>
        <v>#REF!</v>
      </c>
      <c r="I115" s="17" t="e">
        <f>DATEDIF(#REF!,#REF!,"y") &amp; " años " &amp; DATEDIF(#REF!,#REF!,"ym") &amp; " meses " &amp; DATEDIF(#REF!,#REF!,"md") &amp; " días"</f>
        <v>#REF!</v>
      </c>
      <c r="J115" s="53"/>
      <c r="K115" s="54"/>
      <c r="L115" s="55"/>
      <c r="M115" s="23">
        <v>22588.39</v>
      </c>
      <c r="N115" s="24" t="s">
        <v>214</v>
      </c>
    </row>
    <row r="116" spans="1:14" s="25" customFormat="1" ht="45" customHeight="1" x14ac:dyDescent="0.25">
      <c r="A116" s="17">
        <v>97</v>
      </c>
      <c r="B116" s="20"/>
      <c r="C116" s="19" t="s">
        <v>211</v>
      </c>
      <c r="D116" s="19" t="s">
        <v>229</v>
      </c>
      <c r="E116" s="20" t="s">
        <v>230</v>
      </c>
      <c r="F11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6" s="22">
        <v>0.6</v>
      </c>
      <c r="H116" s="17" t="e">
        <f>DATEDIF(#REF!,#REF!,"y") &amp; " años " &amp; DATEDIF(#REF!,#REF!,"ym") &amp; " meses " &amp; DATEDIF(#REF!,#REF!,"md") &amp; " días"</f>
        <v>#REF!</v>
      </c>
      <c r="I116" s="17" t="e">
        <f>DATEDIF(#REF!,#REF!,"y") &amp; " años " &amp; DATEDIF(#REF!,#REF!,"ym") &amp; " meses " &amp; DATEDIF(#REF!,#REF!,"md") &amp; " días"</f>
        <v>#REF!</v>
      </c>
      <c r="J116" s="53"/>
      <c r="K116" s="54"/>
      <c r="L116" s="55"/>
      <c r="M116" s="23">
        <v>23826.3</v>
      </c>
      <c r="N116" s="24" t="s">
        <v>214</v>
      </c>
    </row>
    <row r="117" spans="1:14" s="25" customFormat="1" ht="45" customHeight="1" x14ac:dyDescent="0.25">
      <c r="A117" s="17">
        <v>98</v>
      </c>
      <c r="B117" s="20"/>
      <c r="C117" s="19" t="s">
        <v>211</v>
      </c>
      <c r="D117" s="19" t="s">
        <v>231</v>
      </c>
      <c r="E117" s="20" t="s">
        <v>232</v>
      </c>
      <c r="F11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7" s="22">
        <v>0.625</v>
      </c>
      <c r="H117" s="17" t="e">
        <f>DATEDIF(#REF!,#REF!,"y") &amp; " años " &amp; DATEDIF(#REF!,#REF!,"ym") &amp; " meses " &amp; DATEDIF(#REF!,#REF!,"md") &amp; " días"</f>
        <v>#REF!</v>
      </c>
      <c r="I117" s="17" t="e">
        <f>DATEDIF(#REF!,#REF!,"y") &amp; " años " &amp; DATEDIF(#REF!,#REF!,"ym") &amp; " meses " &amp; DATEDIF(#REF!,#REF!,"md") &amp; " días"</f>
        <v>#REF!</v>
      </c>
      <c r="J117" s="53" t="s">
        <v>233</v>
      </c>
      <c r="K117" s="54"/>
      <c r="L117" s="55"/>
      <c r="M117" s="23">
        <v>23826.3</v>
      </c>
      <c r="N117" s="24" t="s">
        <v>214</v>
      </c>
    </row>
    <row r="118" spans="1:14" s="25" customFormat="1" ht="45" customHeight="1" x14ac:dyDescent="0.25">
      <c r="A118" s="17">
        <v>99</v>
      </c>
      <c r="B118" s="20"/>
      <c r="C118" s="19" t="s">
        <v>211</v>
      </c>
      <c r="D118" s="19" t="s">
        <v>234</v>
      </c>
      <c r="E118" s="20" t="s">
        <v>235</v>
      </c>
      <c r="F11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8" s="22">
        <v>0.7</v>
      </c>
      <c r="H118" s="17" t="e">
        <f>DATEDIF(#REF!,#REF!,"y") &amp; " años " &amp; DATEDIF(#REF!,#REF!,"ym") &amp; " meses " &amp; DATEDIF(#REF!,#REF!,"md") &amp; " días"</f>
        <v>#REF!</v>
      </c>
      <c r="I118" s="17" t="e">
        <f>DATEDIF(#REF!,#REF!,"y") &amp; " años " &amp; DATEDIF(#REF!,#REF!,"ym") &amp; " meses " &amp; DATEDIF(#REF!,#REF!,"md") &amp; " días"</f>
        <v>#REF!</v>
      </c>
      <c r="J118" s="53"/>
      <c r="K118" s="54"/>
      <c r="L118" s="55"/>
      <c r="M118" s="23">
        <v>23826.3</v>
      </c>
      <c r="N118" s="24" t="s">
        <v>214</v>
      </c>
    </row>
    <row r="119" spans="1:14" s="25" customFormat="1" ht="45" customHeight="1" x14ac:dyDescent="0.25">
      <c r="A119" s="17">
        <v>100</v>
      </c>
      <c r="B119" s="20"/>
      <c r="C119" s="19" t="s">
        <v>211</v>
      </c>
      <c r="D119" s="19" t="s">
        <v>236</v>
      </c>
      <c r="E119" s="20" t="s">
        <v>237</v>
      </c>
      <c r="F11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19" s="22">
        <v>0.6</v>
      </c>
      <c r="H119" s="17" t="e">
        <f>DATEDIF(#REF!,#REF!,"y") &amp; " años " &amp; DATEDIF(#REF!,#REF!,"ym") &amp; " meses " &amp; DATEDIF(#REF!,#REF!,"md") &amp; " días"</f>
        <v>#REF!</v>
      </c>
      <c r="I119" s="17" t="e">
        <f>DATEDIF(#REF!,#REF!,"y") &amp; " años " &amp; DATEDIF(#REF!,#REF!,"ym") &amp; " meses " &amp; DATEDIF(#REF!,#REF!,"md") &amp; " días"</f>
        <v>#REF!</v>
      </c>
      <c r="J119" s="53"/>
      <c r="K119" s="54"/>
      <c r="L119" s="55"/>
      <c r="M119" s="23">
        <v>23826.3</v>
      </c>
      <c r="N119" s="24" t="s">
        <v>214</v>
      </c>
    </row>
    <row r="120" spans="1:14" s="25" customFormat="1" ht="45" customHeight="1" x14ac:dyDescent="0.25">
      <c r="A120" s="17">
        <v>101</v>
      </c>
      <c r="B120" s="20"/>
      <c r="C120" s="19" t="s">
        <v>211</v>
      </c>
      <c r="D120" s="19" t="s">
        <v>238</v>
      </c>
      <c r="E120" s="20" t="s">
        <v>239</v>
      </c>
      <c r="F12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0" s="22">
        <v>0.6</v>
      </c>
      <c r="H120" s="17" t="e">
        <f>DATEDIF(#REF!,#REF!,"y") &amp; " años " &amp; DATEDIF(#REF!,#REF!,"ym") &amp; " meses " &amp; DATEDIF(#REF!,#REF!,"md") &amp; " días"</f>
        <v>#REF!</v>
      </c>
      <c r="I120" s="17" t="e">
        <f>DATEDIF(#REF!,#REF!,"y") &amp; " años " &amp; DATEDIF(#REF!,#REF!,"ym") &amp; " meses " &amp; DATEDIF(#REF!,#REF!,"md") &amp; " días"</f>
        <v>#REF!</v>
      </c>
      <c r="J120" s="53"/>
      <c r="K120" s="54"/>
      <c r="L120" s="55"/>
      <c r="M120" s="23">
        <v>23826.3</v>
      </c>
      <c r="N120" s="24" t="s">
        <v>214</v>
      </c>
    </row>
    <row r="121" spans="1:14" s="25" customFormat="1" ht="45" customHeight="1" x14ac:dyDescent="0.25">
      <c r="A121" s="17">
        <v>102</v>
      </c>
      <c r="B121" s="20"/>
      <c r="C121" s="19" t="s">
        <v>211</v>
      </c>
      <c r="D121" s="19" t="s">
        <v>240</v>
      </c>
      <c r="E121" s="20" t="s">
        <v>241</v>
      </c>
      <c r="F12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1" s="22">
        <v>0.77500000000000002</v>
      </c>
      <c r="H121" s="17" t="e">
        <f>DATEDIF(#REF!,#REF!,"y") &amp; " años " &amp; DATEDIF(#REF!,#REF!,"ym") &amp; " meses " &amp; DATEDIF(#REF!,#REF!,"md") &amp; " días"</f>
        <v>#REF!</v>
      </c>
      <c r="I121" s="17" t="e">
        <f>DATEDIF(#REF!,#REF!,"y") &amp; " años " &amp; DATEDIF(#REF!,#REF!,"ym") &amp; " meses " &amp; DATEDIF(#REF!,#REF!,"md") &amp; " días"</f>
        <v>#REF!</v>
      </c>
      <c r="J121" s="53"/>
      <c r="K121" s="54"/>
      <c r="L121" s="55"/>
      <c r="M121" s="23">
        <v>23826.3</v>
      </c>
      <c r="N121" s="24" t="s">
        <v>214</v>
      </c>
    </row>
    <row r="122" spans="1:14" s="25" customFormat="1" ht="45" customHeight="1" x14ac:dyDescent="0.25">
      <c r="A122" s="17">
        <v>103</v>
      </c>
      <c r="B122" s="20"/>
      <c r="C122" s="19" t="s">
        <v>211</v>
      </c>
      <c r="D122" s="19" t="s">
        <v>242</v>
      </c>
      <c r="E122" s="20" t="s">
        <v>243</v>
      </c>
      <c r="F12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2" s="22">
        <v>0.6</v>
      </c>
      <c r="H122" s="17" t="e">
        <f>DATEDIF(#REF!,#REF!,"y") &amp; " años " &amp; DATEDIF(#REF!,#REF!,"ym") &amp; " meses " &amp; DATEDIF(#REF!,#REF!,"md") &amp; " días"</f>
        <v>#REF!</v>
      </c>
      <c r="I122" s="17" t="e">
        <f>DATEDIF(#REF!,#REF!,"y") &amp; " años " &amp; DATEDIF(#REF!,#REF!,"ym") &amp; " meses " &amp; DATEDIF(#REF!,#REF!,"md") &amp; " días"</f>
        <v>#REF!</v>
      </c>
      <c r="J122" s="53"/>
      <c r="K122" s="54"/>
      <c r="L122" s="55"/>
      <c r="M122" s="23">
        <v>23826.3</v>
      </c>
      <c r="N122" s="24" t="s">
        <v>214</v>
      </c>
    </row>
    <row r="123" spans="1:14" s="25" customFormat="1" ht="45" customHeight="1" x14ac:dyDescent="0.25">
      <c r="A123" s="17">
        <v>104</v>
      </c>
      <c r="B123" s="20"/>
      <c r="C123" s="19" t="s">
        <v>211</v>
      </c>
      <c r="D123" s="19" t="s">
        <v>244</v>
      </c>
      <c r="E123" s="20" t="s">
        <v>245</v>
      </c>
      <c r="F12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3" s="22">
        <v>0.6</v>
      </c>
      <c r="H123" s="17" t="e">
        <f>DATEDIF(#REF!,#REF!,"y") &amp; " años " &amp; DATEDIF(#REF!,#REF!,"ym") &amp; " meses " &amp; DATEDIF(#REF!,#REF!,"md") &amp; " días"</f>
        <v>#REF!</v>
      </c>
      <c r="I123" s="17" t="e">
        <f>DATEDIF(#REF!,#REF!,"y") &amp; " años " &amp; DATEDIF(#REF!,#REF!,"ym") &amp; " meses " &amp; DATEDIF(#REF!,#REF!,"md") &amp; " días"</f>
        <v>#REF!</v>
      </c>
      <c r="J123" s="53"/>
      <c r="K123" s="54"/>
      <c r="L123" s="55"/>
      <c r="M123" s="23">
        <f>23826.3+8000</f>
        <v>31826.3</v>
      </c>
      <c r="N123" s="24" t="s">
        <v>214</v>
      </c>
    </row>
    <row r="124" spans="1:14" s="25" customFormat="1" ht="45" customHeight="1" x14ac:dyDescent="0.25">
      <c r="A124" s="17">
        <v>105</v>
      </c>
      <c r="B124" s="20"/>
      <c r="C124" s="19" t="s">
        <v>211</v>
      </c>
      <c r="D124" s="19" t="s">
        <v>246</v>
      </c>
      <c r="E124" s="20" t="s">
        <v>247</v>
      </c>
      <c r="F12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4" s="22">
        <v>0.6</v>
      </c>
      <c r="H124" s="17" t="e">
        <f>DATEDIF(#REF!,#REF!,"y") &amp; " años " &amp; DATEDIF(#REF!,#REF!,"ym") &amp; " meses " &amp; DATEDIF(#REF!,#REF!,"md") &amp; " días"</f>
        <v>#REF!</v>
      </c>
      <c r="I124" s="17" t="e">
        <f>DATEDIF(#REF!,#REF!,"y") &amp; " años " &amp; DATEDIF(#REF!,#REF!,"ym") &amp; " meses " &amp; DATEDIF(#REF!,#REF!,"md") &amp; " días"</f>
        <v>#REF!</v>
      </c>
      <c r="J124" s="53"/>
      <c r="K124" s="54"/>
      <c r="L124" s="55"/>
      <c r="M124" s="23">
        <v>22588.39</v>
      </c>
      <c r="N124" s="24" t="s">
        <v>214</v>
      </c>
    </row>
    <row r="125" spans="1:14" s="25" customFormat="1" ht="45" customHeight="1" x14ac:dyDescent="0.25">
      <c r="A125" s="17">
        <v>106</v>
      </c>
      <c r="B125" s="20"/>
      <c r="C125" s="19" t="s">
        <v>211</v>
      </c>
      <c r="D125" s="19" t="s">
        <v>248</v>
      </c>
      <c r="E125" s="20" t="s">
        <v>249</v>
      </c>
      <c r="F12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5" s="22">
        <v>0.6</v>
      </c>
      <c r="H125" s="17" t="e">
        <f>DATEDIF(#REF!,#REF!,"y") &amp; " años " &amp; DATEDIF(#REF!,#REF!,"ym") &amp; " meses " &amp; DATEDIF(#REF!,#REF!,"md") &amp; " días"</f>
        <v>#REF!</v>
      </c>
      <c r="I125" s="17" t="e">
        <f>DATEDIF(#REF!,#REF!,"y") &amp; " años " &amp; DATEDIF(#REF!,#REF!,"ym") &amp; " meses " &amp; DATEDIF(#REF!,#REF!,"md") &amp; " días"</f>
        <v>#REF!</v>
      </c>
      <c r="J125" s="53"/>
      <c r="K125" s="54"/>
      <c r="L125" s="55"/>
      <c r="M125" s="23">
        <f>22588.39+4400</f>
        <v>26988.39</v>
      </c>
      <c r="N125" s="24" t="s">
        <v>214</v>
      </c>
    </row>
    <row r="126" spans="1:14" s="25" customFormat="1" ht="45" customHeight="1" x14ac:dyDescent="0.25">
      <c r="A126" s="17">
        <v>107</v>
      </c>
      <c r="B126" s="20"/>
      <c r="C126" s="19" t="s">
        <v>211</v>
      </c>
      <c r="D126" s="19" t="s">
        <v>250</v>
      </c>
      <c r="E126" s="20" t="s">
        <v>251</v>
      </c>
      <c r="F12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6" s="22">
        <v>0.6</v>
      </c>
      <c r="H126" s="17" t="e">
        <f>DATEDIF(#REF!,#REF!,"y") &amp; " años " &amp; DATEDIF(#REF!,#REF!,"ym") &amp; " meses " &amp; DATEDIF(#REF!,#REF!,"md") &amp; " días"</f>
        <v>#REF!</v>
      </c>
      <c r="I126" s="17" t="e">
        <f>DATEDIF(#REF!,#REF!,"y") &amp; " años " &amp; DATEDIF(#REF!,#REF!,"ym") &amp; " meses " &amp; DATEDIF(#REF!,#REF!,"md") &amp; " días"</f>
        <v>#REF!</v>
      </c>
      <c r="J126" s="53"/>
      <c r="K126" s="54"/>
      <c r="L126" s="55"/>
      <c r="M126" s="23">
        <v>23826.3</v>
      </c>
      <c r="N126" s="24" t="s">
        <v>214</v>
      </c>
    </row>
    <row r="127" spans="1:14" s="25" customFormat="1" ht="45" customHeight="1" x14ac:dyDescent="0.25">
      <c r="A127" s="17">
        <v>108</v>
      </c>
      <c r="B127" s="20"/>
      <c r="C127" s="19" t="s">
        <v>211</v>
      </c>
      <c r="D127" s="19" t="s">
        <v>252</v>
      </c>
      <c r="E127" s="20" t="s">
        <v>253</v>
      </c>
      <c r="F12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7" s="22">
        <v>0.6</v>
      </c>
      <c r="H127" s="17" t="e">
        <f>DATEDIF(#REF!,#REF!,"y") &amp; " años " &amp; DATEDIF(#REF!,#REF!,"ym") &amp; " meses " &amp; DATEDIF(#REF!,#REF!,"md") &amp; " días"</f>
        <v>#REF!</v>
      </c>
      <c r="I127" s="17" t="e">
        <f>DATEDIF(#REF!,#REF!,"y") &amp; " años " &amp; DATEDIF(#REF!,#REF!,"ym") &amp; " meses " &amp; DATEDIF(#REF!,#REF!,"md") &amp; " días"</f>
        <v>#REF!</v>
      </c>
      <c r="J127" s="53"/>
      <c r="K127" s="54"/>
      <c r="L127" s="55"/>
      <c r="M127" s="23">
        <v>22588.39</v>
      </c>
      <c r="N127" s="24" t="s">
        <v>214</v>
      </c>
    </row>
    <row r="128" spans="1:14" s="25" customFormat="1" ht="45" customHeight="1" x14ac:dyDescent="0.25">
      <c r="A128" s="17">
        <v>109</v>
      </c>
      <c r="B128" s="20"/>
      <c r="C128" s="19" t="s">
        <v>211</v>
      </c>
      <c r="D128" s="19" t="s">
        <v>254</v>
      </c>
      <c r="E128" s="20" t="s">
        <v>255</v>
      </c>
      <c r="F12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8" s="22">
        <v>0.6</v>
      </c>
      <c r="H128" s="17" t="e">
        <f>DATEDIF(#REF!,#REF!,"y") &amp; " años " &amp; DATEDIF(#REF!,#REF!,"ym") &amp; " meses " &amp; DATEDIF(#REF!,#REF!,"md") &amp; " días"</f>
        <v>#REF!</v>
      </c>
      <c r="I128" s="17" t="e">
        <f>DATEDIF(#REF!,#REF!,"y") &amp; " años " &amp; DATEDIF(#REF!,#REF!,"ym") &amp; " meses " &amp; DATEDIF(#REF!,#REF!,"md") &amp; " días"</f>
        <v>#REF!</v>
      </c>
      <c r="J128" s="53"/>
      <c r="K128" s="54"/>
      <c r="L128" s="55"/>
      <c r="M128" s="23">
        <v>22588.39</v>
      </c>
      <c r="N128" s="24" t="s">
        <v>214</v>
      </c>
    </row>
    <row r="129" spans="1:18" s="25" customFormat="1" ht="45" customHeight="1" x14ac:dyDescent="0.25">
      <c r="A129" s="17">
        <v>110</v>
      </c>
      <c r="B129" s="17"/>
      <c r="C129" s="19" t="s">
        <v>256</v>
      </c>
      <c r="D129" s="19" t="s">
        <v>257</v>
      </c>
      <c r="E129" s="20" t="s">
        <v>258</v>
      </c>
      <c r="F12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29" s="22">
        <v>0.6</v>
      </c>
      <c r="H129" s="17" t="e">
        <f>DATEDIF(#REF!,#REF!,"y") &amp; " años " &amp; DATEDIF(#REF!,#REF!,"ym") &amp; " meses " &amp; DATEDIF(#REF!,#REF!,"md") &amp; " días"</f>
        <v>#REF!</v>
      </c>
      <c r="I129" s="17" t="e">
        <f>DATEDIF(#REF!,#REF!,"y") &amp; " años " &amp; DATEDIF(#REF!,#REF!,"ym") &amp; " meses " &amp; DATEDIF(#REF!,#REF!,"md") &amp; " días"</f>
        <v>#REF!</v>
      </c>
      <c r="J129" s="53"/>
      <c r="K129" s="54"/>
      <c r="L129" s="55"/>
      <c r="M129" s="23">
        <v>19306.32</v>
      </c>
      <c r="N129" s="24" t="s">
        <v>214</v>
      </c>
    </row>
    <row r="130" spans="1:18" s="25" customFormat="1" ht="45" customHeight="1" x14ac:dyDescent="0.25">
      <c r="A130" s="17">
        <v>111</v>
      </c>
      <c r="B130" s="17"/>
      <c r="C130" s="19" t="s">
        <v>256</v>
      </c>
      <c r="D130" s="19" t="s">
        <v>259</v>
      </c>
      <c r="E130" s="20" t="s">
        <v>260</v>
      </c>
      <c r="F13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0" s="22">
        <v>0.625</v>
      </c>
      <c r="H130" s="17" t="e">
        <f>DATEDIF(#REF!,#REF!,"y") &amp; " años " &amp; DATEDIF(#REF!,#REF!,"ym") &amp; " meses " &amp; DATEDIF(#REF!,#REF!,"md") &amp; " días"</f>
        <v>#REF!</v>
      </c>
      <c r="I130" s="17" t="e">
        <f>DATEDIF(#REF!,#REF!,"y") &amp; " años " &amp; DATEDIF(#REF!,#REF!,"ym") &amp; " meses " &amp; DATEDIF(#REF!,#REF!,"md") &amp; " días"</f>
        <v>#REF!</v>
      </c>
      <c r="J130" s="53"/>
      <c r="K130" s="54"/>
      <c r="L130" s="55"/>
      <c r="M130" s="23">
        <v>22588.39</v>
      </c>
      <c r="N130" s="24" t="s">
        <v>214</v>
      </c>
    </row>
    <row r="131" spans="1:18" s="25" customFormat="1" ht="45" customHeight="1" x14ac:dyDescent="0.25">
      <c r="A131" s="17">
        <v>112</v>
      </c>
      <c r="B131" s="17"/>
      <c r="C131" s="19" t="s">
        <v>256</v>
      </c>
      <c r="D131" s="19" t="s">
        <v>261</v>
      </c>
      <c r="E131" s="20" t="s">
        <v>262</v>
      </c>
      <c r="F13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1" s="22">
        <v>0.67500000000000004</v>
      </c>
      <c r="H131" s="17" t="e">
        <f>DATEDIF(#REF!,#REF!,"y") &amp; " años " &amp; DATEDIF(#REF!,#REF!,"ym") &amp; " meses " &amp; DATEDIF(#REF!,#REF!,"md") &amp; " días"</f>
        <v>#REF!</v>
      </c>
      <c r="I131" s="17" t="e">
        <f>DATEDIF(#REF!,#REF!,"y") &amp; " años " &amp; DATEDIF(#REF!,#REF!,"ym") &amp; " meses " &amp; DATEDIF(#REF!,#REF!,"md") &amp; " días"</f>
        <v>#REF!</v>
      </c>
      <c r="J131" s="53"/>
      <c r="K131" s="54"/>
      <c r="L131" s="55"/>
      <c r="M131" s="23">
        <v>14300</v>
      </c>
      <c r="N131" s="24" t="s">
        <v>214</v>
      </c>
    </row>
    <row r="132" spans="1:18" s="25" customFormat="1" ht="45" customHeight="1" x14ac:dyDescent="0.25">
      <c r="A132" s="17">
        <v>113</v>
      </c>
      <c r="B132" s="17"/>
      <c r="C132" s="19" t="s">
        <v>256</v>
      </c>
      <c r="D132" s="19" t="s">
        <v>263</v>
      </c>
      <c r="E132" s="20" t="s">
        <v>264</v>
      </c>
      <c r="F13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2" s="22">
        <v>0.67500000000000004</v>
      </c>
      <c r="H132" s="17" t="e">
        <f>DATEDIF(#REF!,#REF!,"y") &amp; " años " &amp; DATEDIF(#REF!,#REF!,"ym") &amp; " meses " &amp; DATEDIF(#REF!,#REF!,"md") &amp; " días"</f>
        <v>#REF!</v>
      </c>
      <c r="I132" s="17" t="e">
        <f>DATEDIF(#REF!,#REF!,"y") &amp; " años " &amp; DATEDIF(#REF!,#REF!,"ym") &amp; " meses " &amp; DATEDIF(#REF!,#REF!,"md") &amp; " días"</f>
        <v>#REF!</v>
      </c>
      <c r="J132" s="53"/>
      <c r="K132" s="54"/>
      <c r="L132" s="55"/>
      <c r="M132" s="23">
        <v>21377.08</v>
      </c>
      <c r="N132" s="24" t="s">
        <v>214</v>
      </c>
    </row>
    <row r="133" spans="1:18" s="25" customFormat="1" ht="45" customHeight="1" x14ac:dyDescent="0.25">
      <c r="A133" s="17">
        <v>114</v>
      </c>
      <c r="B133" s="17"/>
      <c r="C133" s="19" t="s">
        <v>256</v>
      </c>
      <c r="D133" s="19" t="s">
        <v>265</v>
      </c>
      <c r="E133" s="20" t="s">
        <v>266</v>
      </c>
      <c r="F13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3" s="22">
        <v>0.625</v>
      </c>
      <c r="H133" s="17" t="e">
        <f>DATEDIF(#REF!,#REF!,"y") &amp; " años " &amp; DATEDIF(#REF!,#REF!,"ym") &amp; " meses " &amp; DATEDIF(#REF!,#REF!,"md") &amp; " días"</f>
        <v>#REF!</v>
      </c>
      <c r="I133" s="17" t="e">
        <f>DATEDIF(#REF!,#REF!,"y") &amp; " años " &amp; DATEDIF(#REF!,#REF!,"ym") &amp; " meses " &amp; DATEDIF(#REF!,#REF!,"md") &amp; " días"</f>
        <v>#REF!</v>
      </c>
      <c r="J133" s="53" t="s">
        <v>16</v>
      </c>
      <c r="K133" s="54"/>
      <c r="L133" s="55"/>
      <c r="M133" s="23">
        <v>22588.39</v>
      </c>
      <c r="N133" s="24" t="s">
        <v>214</v>
      </c>
    </row>
    <row r="134" spans="1:18" s="25" customFormat="1" ht="45" customHeight="1" x14ac:dyDescent="0.25">
      <c r="A134" s="17">
        <v>115</v>
      </c>
      <c r="B134" s="20"/>
      <c r="C134" s="19" t="s">
        <v>256</v>
      </c>
      <c r="D134" s="19" t="s">
        <v>267</v>
      </c>
      <c r="E134" s="20" t="s">
        <v>268</v>
      </c>
      <c r="F13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4" s="22">
        <v>0.6</v>
      </c>
      <c r="H134" s="17" t="e">
        <f>DATEDIF(#REF!,#REF!,"y") &amp; " años " &amp; DATEDIF(#REF!,#REF!,"ym") &amp; " meses " &amp; DATEDIF(#REF!,#REF!,"md") &amp; " días"</f>
        <v>#REF!</v>
      </c>
      <c r="I134" s="17" t="e">
        <f>DATEDIF(#REF!,#REF!,"y") &amp; " años " &amp; DATEDIF(#REF!,#REF!,"ym") &amp; " meses " &amp; DATEDIF(#REF!,#REF!,"md") &amp; " días"</f>
        <v>#REF!</v>
      </c>
      <c r="J134" s="53"/>
      <c r="K134" s="54"/>
      <c r="L134" s="55"/>
      <c r="M134" s="23">
        <v>22588.39</v>
      </c>
      <c r="N134" s="24" t="s">
        <v>214</v>
      </c>
    </row>
    <row r="135" spans="1:18" s="25" customFormat="1" ht="45" customHeight="1" x14ac:dyDescent="0.25">
      <c r="A135" s="17">
        <v>116</v>
      </c>
      <c r="B135" s="17"/>
      <c r="C135" s="19" t="s">
        <v>269</v>
      </c>
      <c r="D135" s="19" t="s">
        <v>270</v>
      </c>
      <c r="E135" s="20" t="s">
        <v>271</v>
      </c>
      <c r="F13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5" s="22">
        <v>0.7</v>
      </c>
      <c r="H135" s="17" t="e">
        <f>DATEDIF(#REF!,#REF!,"y") &amp; " años " &amp; DATEDIF(#REF!,#REF!,"ym") &amp; " meses " &amp; DATEDIF(#REF!,#REF!,"md") &amp; " días"</f>
        <v>#REF!</v>
      </c>
      <c r="I135" s="17"/>
      <c r="J135" s="53"/>
      <c r="K135" s="54"/>
      <c r="L135" s="55"/>
      <c r="M135" s="23">
        <v>12500</v>
      </c>
      <c r="N135" s="24" t="s">
        <v>28</v>
      </c>
    </row>
    <row r="137" spans="1:18" x14ac:dyDescent="0.2">
      <c r="A137" s="58" t="s">
        <v>272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7"/>
      <c r="P137" s="7"/>
      <c r="Q137" s="7"/>
      <c r="R137" s="7"/>
    </row>
    <row r="138" spans="1:18" s="16" customFormat="1" ht="25.5" x14ac:dyDescent="0.2">
      <c r="A138" s="8" t="s">
        <v>7</v>
      </c>
      <c r="B138" s="8" t="s">
        <v>8</v>
      </c>
      <c r="C138" s="9" t="s">
        <v>9</v>
      </c>
      <c r="D138" s="9" t="s">
        <v>10</v>
      </c>
      <c r="E138" s="10" t="s">
        <v>11</v>
      </c>
      <c r="F138" s="11" t="s">
        <v>12</v>
      </c>
      <c r="G138" s="12" t="s">
        <v>13</v>
      </c>
      <c r="H138" s="9" t="s">
        <v>14</v>
      </c>
      <c r="I138" s="13" t="s">
        <v>15</v>
      </c>
      <c r="J138" s="59" t="s">
        <v>16</v>
      </c>
      <c r="K138" s="60"/>
      <c r="L138" s="61"/>
      <c r="M138" s="14" t="s">
        <v>17</v>
      </c>
      <c r="N138" s="15"/>
    </row>
    <row r="139" spans="1:18" s="25" customFormat="1" ht="45" customHeight="1" x14ac:dyDescent="0.2">
      <c r="A139" s="17">
        <v>1</v>
      </c>
      <c r="B139" s="18"/>
      <c r="C139" s="19" t="s">
        <v>273</v>
      </c>
      <c r="D139" s="19" t="s">
        <v>274</v>
      </c>
      <c r="E139" s="20" t="s">
        <v>275</v>
      </c>
      <c r="F13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39" s="22">
        <v>1</v>
      </c>
      <c r="H139" s="17" t="e">
        <f>DATEDIF(#REF!,#REF!,"y") &amp; " años " &amp; DATEDIF(#REF!,#REF!,"ym") &amp; " meses " &amp; DATEDIF(#REF!,#REF!,"md") &amp; " días"</f>
        <v>#REF!</v>
      </c>
      <c r="I139" s="17" t="e">
        <f>DATEDIF(#REF!,#REF!,"y") &amp; " años " &amp; DATEDIF(#REF!,#REF!,"ym") &amp; " meses " &amp; DATEDIF(#REF!,#REF!,"md") &amp; " días"</f>
        <v>#REF!</v>
      </c>
      <c r="J139" s="53" t="s">
        <v>16</v>
      </c>
      <c r="K139" s="54"/>
      <c r="L139" s="55"/>
      <c r="M139" s="23">
        <v>150000</v>
      </c>
      <c r="N139" s="24" t="s">
        <v>22</v>
      </c>
    </row>
    <row r="140" spans="1:18" s="25" customFormat="1" ht="45" customHeight="1" x14ac:dyDescent="0.2">
      <c r="A140" s="17">
        <v>2</v>
      </c>
      <c r="B140" s="18"/>
      <c r="C140" s="19" t="s">
        <v>276</v>
      </c>
      <c r="D140" s="19" t="s">
        <v>277</v>
      </c>
      <c r="E140" s="20" t="s">
        <v>278</v>
      </c>
      <c r="F14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0" s="22">
        <v>1</v>
      </c>
      <c r="H140" s="17" t="e">
        <f>DATEDIF(#REF!,#REF!,"y") &amp; " años " &amp; DATEDIF(#REF!,#REF!,"ym") &amp; " meses " &amp; DATEDIF(#REF!,#REF!,"md") &amp; " días"</f>
        <v>#REF!</v>
      </c>
      <c r="I140" s="17" t="e">
        <f>DATEDIF(#REF!,#REF!,"y") &amp; " años " &amp; DATEDIF(#REF!,#REF!,"ym") &amp; " meses " &amp; DATEDIF(#REF!,#REF!,"md") &amp; " días"</f>
        <v>#REF!</v>
      </c>
      <c r="J140" s="53"/>
      <c r="K140" s="54"/>
      <c r="L140" s="55"/>
      <c r="M140" s="23">
        <f>38187.54</f>
        <v>38187.54</v>
      </c>
      <c r="N140" s="24" t="s">
        <v>22</v>
      </c>
    </row>
    <row r="141" spans="1:18" s="25" customFormat="1" ht="45" customHeight="1" x14ac:dyDescent="0.2">
      <c r="A141" s="17">
        <v>3</v>
      </c>
      <c r="B141" s="18"/>
      <c r="C141" s="19" t="s">
        <v>276</v>
      </c>
      <c r="D141" s="19" t="s">
        <v>279</v>
      </c>
      <c r="E141" s="20" t="s">
        <v>280</v>
      </c>
      <c r="F14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1" s="22">
        <v>0.85</v>
      </c>
      <c r="H141" s="17" t="e">
        <f>DATEDIF(#REF!,#REF!,"y") &amp; " años " &amp; DATEDIF(#REF!,#REF!,"ym") &amp; " meses " &amp; DATEDIF(#REF!,#REF!,"md") &amp; " días"</f>
        <v>#REF!</v>
      </c>
      <c r="I141" s="17" t="e">
        <f>DATEDIF(#REF!,#REF!,"y") &amp; " años " &amp; DATEDIF(#REF!,#REF!,"ym") &amp; " meses " &amp; DATEDIF(#REF!,#REF!,"md") &amp; " días"</f>
        <v>#REF!</v>
      </c>
      <c r="J141" s="53"/>
      <c r="K141" s="54"/>
      <c r="L141" s="55"/>
      <c r="M141" s="23">
        <v>33637.53</v>
      </c>
      <c r="N141" s="24" t="s">
        <v>22</v>
      </c>
    </row>
    <row r="142" spans="1:18" s="25" customFormat="1" ht="45" customHeight="1" x14ac:dyDescent="0.2">
      <c r="A142" s="17">
        <v>4</v>
      </c>
      <c r="B142" s="18"/>
      <c r="C142" s="19" t="s">
        <v>276</v>
      </c>
      <c r="D142" s="19" t="s">
        <v>281</v>
      </c>
      <c r="E142" s="20" t="s">
        <v>282</v>
      </c>
      <c r="F14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2" s="22">
        <v>0.625</v>
      </c>
      <c r="H142" s="17" t="e">
        <f>DATEDIF(#REF!,#REF!,"y") &amp; " años " &amp; DATEDIF(#REF!,#REF!,"ym") &amp; " meses " &amp; DATEDIF(#REF!,#REF!,"md") &amp; " días"</f>
        <v>#REF!</v>
      </c>
      <c r="I142" s="17" t="e">
        <f>DATEDIF(#REF!,#REF!,"y") &amp; " años " &amp; DATEDIF(#REF!,#REF!,"ym") &amp; " meses " &amp; DATEDIF(#REF!,#REF!,"md") &amp; " días"</f>
        <v>#REF!</v>
      </c>
      <c r="J142" s="53"/>
      <c r="K142" s="54"/>
      <c r="L142" s="55"/>
      <c r="M142" s="23">
        <v>38187.54</v>
      </c>
      <c r="N142" s="24" t="s">
        <v>22</v>
      </c>
    </row>
    <row r="143" spans="1:18" s="25" customFormat="1" ht="45" customHeight="1" x14ac:dyDescent="0.2">
      <c r="A143" s="17">
        <v>5</v>
      </c>
      <c r="B143" s="18"/>
      <c r="C143" s="19" t="s">
        <v>276</v>
      </c>
      <c r="D143" s="19" t="s">
        <v>283</v>
      </c>
      <c r="E143" s="20" t="s">
        <v>284</v>
      </c>
      <c r="F14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3" s="22">
        <v>1</v>
      </c>
      <c r="H143" s="17" t="e">
        <f>DATEDIF(#REF!,#REF!,"y") &amp; " años " &amp; DATEDIF(#REF!,#REF!,"ym") &amp; " meses " &amp; DATEDIF(#REF!,#REF!,"md") &amp; " días"</f>
        <v>#REF!</v>
      </c>
      <c r="I143" s="17" t="e">
        <f>DATEDIF(#REF!,#REF!,"y") &amp; " años " &amp; DATEDIF(#REF!,#REF!,"ym") &amp; " meses " &amp; DATEDIF(#REF!,#REF!,"md") &amp; " días"</f>
        <v>#REF!</v>
      </c>
      <c r="J143" s="53"/>
      <c r="K143" s="54"/>
      <c r="L143" s="55"/>
      <c r="M143" s="23">
        <v>70000</v>
      </c>
      <c r="N143" s="24" t="s">
        <v>22</v>
      </c>
    </row>
    <row r="144" spans="1:18" s="25" customFormat="1" ht="45" customHeight="1" x14ac:dyDescent="0.25">
      <c r="A144" s="17">
        <v>6</v>
      </c>
      <c r="B144" s="17"/>
      <c r="C144" s="19" t="s">
        <v>285</v>
      </c>
      <c r="D144" s="19" t="s">
        <v>286</v>
      </c>
      <c r="E144" s="20" t="s">
        <v>287</v>
      </c>
      <c r="F14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4" s="22">
        <v>0.88</v>
      </c>
      <c r="H144" s="17" t="e">
        <f>DATEDIF(#REF!,#REF!,"y") &amp; " años " &amp; DATEDIF(#REF!,#REF!,"ym") &amp; " meses " &amp; DATEDIF(#REF!,#REF!,"md") &amp; " días"</f>
        <v>#REF!</v>
      </c>
      <c r="I144" s="17" t="e">
        <f>DATEDIF(#REF!,#REF!,"y") &amp; " años " &amp; DATEDIF(#REF!,#REF!,"ym") &amp; " meses " &amp; DATEDIF(#REF!,#REF!,"md") &amp; " días"</f>
        <v>#REF!</v>
      </c>
      <c r="J144" s="53"/>
      <c r="K144" s="54"/>
      <c r="L144" s="55"/>
      <c r="M144" s="23">
        <v>70000</v>
      </c>
      <c r="N144" s="24" t="s">
        <v>28</v>
      </c>
    </row>
    <row r="145" spans="1:14" s="25" customFormat="1" ht="45" customHeight="1" x14ac:dyDescent="0.2">
      <c r="A145" s="17">
        <v>7</v>
      </c>
      <c r="B145" s="18"/>
      <c r="C145" s="19" t="s">
        <v>288</v>
      </c>
      <c r="D145" s="19" t="s">
        <v>289</v>
      </c>
      <c r="E145" s="20" t="s">
        <v>290</v>
      </c>
      <c r="F14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5" s="22">
        <v>0.7</v>
      </c>
      <c r="H145" s="17" t="e">
        <f>DATEDIF(#REF!,#REF!,"y") &amp; " años " &amp; DATEDIF(#REF!,#REF!,"ym") &amp; " meses " &amp; DATEDIF(#REF!,#REF!,"md") &amp; " días"</f>
        <v>#REF!</v>
      </c>
      <c r="I145" s="17" t="e">
        <f>DATEDIF(#REF!,#REF!,"y") &amp; " años " &amp; DATEDIF(#REF!,#REF!,"ym") &amp; " meses " &amp; DATEDIF(#REF!,#REF!,"md") &amp; " días"</f>
        <v>#REF!</v>
      </c>
      <c r="J145" s="53"/>
      <c r="K145" s="54"/>
      <c r="L145" s="55"/>
      <c r="M145" s="23">
        <f>29343.32</f>
        <v>29343.32</v>
      </c>
      <c r="N145" s="24" t="s">
        <v>22</v>
      </c>
    </row>
    <row r="146" spans="1:14" s="25" customFormat="1" ht="45" customHeight="1" x14ac:dyDescent="0.2">
      <c r="A146" s="17">
        <v>8</v>
      </c>
      <c r="B146" s="18"/>
      <c r="C146" s="19" t="s">
        <v>288</v>
      </c>
      <c r="D146" s="19" t="s">
        <v>291</v>
      </c>
      <c r="E146" s="20" t="s">
        <v>292</v>
      </c>
      <c r="F14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6" s="22">
        <v>0.85</v>
      </c>
      <c r="H146" s="17" t="e">
        <f>DATEDIF(#REF!,#REF!,"y") &amp; " años " &amp; DATEDIF(#REF!,#REF!,"ym") &amp; " meses " &amp; DATEDIF(#REF!,#REF!,"md") &amp; " días"</f>
        <v>#REF!</v>
      </c>
      <c r="I146" s="17" t="e">
        <f>DATEDIF(#REF!,#REF!,"y") &amp; " años " &amp; DATEDIF(#REF!,#REF!,"ym") &amp; " meses " &amp; DATEDIF(#REF!,#REF!,"md") &amp; " días"</f>
        <v>#REF!</v>
      </c>
      <c r="J146" s="53"/>
      <c r="K146" s="54"/>
      <c r="L146" s="55"/>
      <c r="M146" s="23">
        <v>50000</v>
      </c>
      <c r="N146" s="24" t="s">
        <v>22</v>
      </c>
    </row>
    <row r="147" spans="1:14" s="25" customFormat="1" ht="45" customHeight="1" x14ac:dyDescent="0.2">
      <c r="A147" s="17">
        <v>9</v>
      </c>
      <c r="B147" s="18"/>
      <c r="C147" s="19" t="s">
        <v>288</v>
      </c>
      <c r="D147" s="19" t="s">
        <v>293</v>
      </c>
      <c r="E147" s="20" t="s">
        <v>294</v>
      </c>
      <c r="F14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7" s="22">
        <v>0.97</v>
      </c>
      <c r="H147" s="17" t="e">
        <f>DATEDIF(#REF!,#REF!,"y") &amp; " años " &amp; DATEDIF(#REF!,#REF!,"ym") &amp; " meses " &amp; DATEDIF(#REF!,#REF!,"md") &amp; " días"</f>
        <v>#REF!</v>
      </c>
      <c r="I147" s="17" t="e">
        <f>DATEDIF(#REF!,#REF!,"y") &amp; " años " &amp; DATEDIF(#REF!,#REF!,"ym") &amp; " meses " &amp; DATEDIF(#REF!,#REF!,"md") &amp; " días"</f>
        <v>#REF!</v>
      </c>
      <c r="J147" s="53"/>
      <c r="K147" s="54"/>
      <c r="L147" s="55"/>
      <c r="M147" s="23">
        <f>33637.53</f>
        <v>33637.53</v>
      </c>
      <c r="N147" s="24" t="s">
        <v>22</v>
      </c>
    </row>
    <row r="148" spans="1:14" s="25" customFormat="1" ht="45" customHeight="1" x14ac:dyDescent="0.2">
      <c r="A148" s="17">
        <v>10</v>
      </c>
      <c r="B148" s="18"/>
      <c r="C148" s="19" t="s">
        <v>288</v>
      </c>
      <c r="D148" s="19" t="s">
        <v>295</v>
      </c>
      <c r="E148" s="20" t="s">
        <v>296</v>
      </c>
      <c r="F14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8" s="22">
        <v>0.97</v>
      </c>
      <c r="H148" s="17" t="e">
        <f>DATEDIF(#REF!,#REF!,"y") &amp; " años " &amp; DATEDIF(#REF!,#REF!,"ym") &amp; " meses " &amp; DATEDIF(#REF!,#REF!,"md") &amp; " días"</f>
        <v>#REF!</v>
      </c>
      <c r="I148" s="17" t="e">
        <f>DATEDIF(#REF!,#REF!,"y") &amp; " años " &amp; DATEDIF(#REF!,#REF!,"ym") &amp; " meses " &amp; DATEDIF(#REF!,#REF!,"md") &amp; " días"</f>
        <v>#REF!</v>
      </c>
      <c r="J148" s="53"/>
      <c r="K148" s="54"/>
      <c r="L148" s="55"/>
      <c r="M148" s="23">
        <f>29343.32</f>
        <v>29343.32</v>
      </c>
      <c r="N148" s="24" t="s">
        <v>22</v>
      </c>
    </row>
    <row r="149" spans="1:14" s="25" customFormat="1" ht="45" customHeight="1" x14ac:dyDescent="0.2">
      <c r="A149" s="17">
        <v>11</v>
      </c>
      <c r="B149" s="18"/>
      <c r="C149" s="19" t="s">
        <v>288</v>
      </c>
      <c r="D149" s="19" t="s">
        <v>297</v>
      </c>
      <c r="E149" s="20" t="s">
        <v>298</v>
      </c>
      <c r="F14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49" s="22">
        <v>0.85</v>
      </c>
      <c r="H149" s="17" t="e">
        <f>DATEDIF(#REF!,#REF!,"y") &amp; " años " &amp; DATEDIF(#REF!,#REF!,"ym") &amp; " meses " &amp; DATEDIF(#REF!,#REF!,"md") &amp; " días"</f>
        <v>#REF!</v>
      </c>
      <c r="I149" s="17" t="e">
        <f>DATEDIF(#REF!,#REF!,"y") &amp; " años " &amp; DATEDIF(#REF!,#REF!,"ym") &amp; " meses " &amp; DATEDIF(#REF!,#REF!,"md") &amp; " días"</f>
        <v>#REF!</v>
      </c>
      <c r="J149" s="53"/>
      <c r="K149" s="54"/>
      <c r="L149" s="55"/>
      <c r="M149" s="23">
        <v>29343.32</v>
      </c>
      <c r="N149" s="24" t="s">
        <v>22</v>
      </c>
    </row>
    <row r="150" spans="1:14" s="25" customFormat="1" ht="45" customHeight="1" x14ac:dyDescent="0.2">
      <c r="A150" s="17">
        <v>12</v>
      </c>
      <c r="B150" s="18"/>
      <c r="C150" s="19" t="s">
        <v>288</v>
      </c>
      <c r="D150" s="19" t="s">
        <v>299</v>
      </c>
      <c r="E150" s="20" t="s">
        <v>300</v>
      </c>
      <c r="F15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0" s="22">
        <v>1</v>
      </c>
      <c r="H150" s="17" t="e">
        <f>DATEDIF(#REF!,#REF!,"y") &amp; " años " &amp; DATEDIF(#REF!,#REF!,"ym") &amp; " meses " &amp; DATEDIF(#REF!,#REF!,"md") &amp; " días"</f>
        <v>#REF!</v>
      </c>
      <c r="I150" s="17" t="e">
        <f>DATEDIF(#REF!,#REF!,"y") &amp; " años " &amp; DATEDIF(#REF!,#REF!,"ym") &amp; " meses " &amp; DATEDIF(#REF!,#REF!,"md") &amp; " días"</f>
        <v>#REF!</v>
      </c>
      <c r="J150" s="53"/>
      <c r="K150" s="54"/>
      <c r="L150" s="55"/>
      <c r="M150" s="23">
        <f>33637.53+14000</f>
        <v>47637.53</v>
      </c>
      <c r="N150" s="24" t="s">
        <v>22</v>
      </c>
    </row>
    <row r="151" spans="1:14" s="25" customFormat="1" ht="45" customHeight="1" x14ac:dyDescent="0.2">
      <c r="A151" s="17">
        <v>13</v>
      </c>
      <c r="B151" s="18"/>
      <c r="C151" s="19" t="s">
        <v>288</v>
      </c>
      <c r="D151" s="19" t="s">
        <v>301</v>
      </c>
      <c r="E151" s="20" t="s">
        <v>302</v>
      </c>
      <c r="F15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1" s="22">
        <v>0.67500000000000004</v>
      </c>
      <c r="H151" s="17" t="e">
        <f>DATEDIF(#REF!,#REF!,"y") &amp; " años " &amp; DATEDIF(#REF!,#REF!,"ym") &amp; " meses " &amp; DATEDIF(#REF!,#REF!,"md") &amp; " días"</f>
        <v>#REF!</v>
      </c>
      <c r="I151" s="17" t="e">
        <f>DATEDIF(#REF!,#REF!,"y") &amp; " años " &amp; DATEDIF(#REF!,#REF!,"ym") &amp; " meses " &amp; DATEDIF(#REF!,#REF!,"md") &amp; " días"</f>
        <v>#REF!</v>
      </c>
      <c r="J151" s="53"/>
      <c r="K151" s="54"/>
      <c r="L151" s="55"/>
      <c r="M151" s="23">
        <v>70000</v>
      </c>
      <c r="N151" s="24" t="s">
        <v>22</v>
      </c>
    </row>
    <row r="152" spans="1:14" s="25" customFormat="1" ht="45" customHeight="1" x14ac:dyDescent="0.2">
      <c r="A152" s="17">
        <v>14</v>
      </c>
      <c r="B152" s="18"/>
      <c r="C152" s="19" t="s">
        <v>303</v>
      </c>
      <c r="D152" s="19" t="s">
        <v>304</v>
      </c>
      <c r="E152" s="20" t="s">
        <v>305</v>
      </c>
      <c r="F15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2" s="22">
        <v>0.65</v>
      </c>
      <c r="H152" s="17" t="e">
        <f>DATEDIF(#REF!,#REF!,"y") &amp; " años " &amp; DATEDIF(#REF!,#REF!,"ym") &amp; " meses " &amp; DATEDIF(#REF!,#REF!,"md") &amp; " días"</f>
        <v>#REF!</v>
      </c>
      <c r="I152" s="17" t="e">
        <f>DATEDIF(#REF!,#REF!,"y") &amp; " años " &amp; DATEDIF(#REF!,#REF!,"ym") &amp; " meses " &amp; DATEDIF(#REF!,#REF!,"md") &amp; " días"</f>
        <v>#REF!</v>
      </c>
      <c r="J152" s="53"/>
      <c r="K152" s="54"/>
      <c r="L152" s="55"/>
      <c r="M152" s="23">
        <f>29343.31</f>
        <v>29343.31</v>
      </c>
      <c r="N152" s="24" t="s">
        <v>22</v>
      </c>
    </row>
    <row r="153" spans="1:14" s="25" customFormat="1" ht="45" customHeight="1" x14ac:dyDescent="0.2">
      <c r="A153" s="17">
        <v>15</v>
      </c>
      <c r="B153" s="18"/>
      <c r="C153" s="19" t="s">
        <v>303</v>
      </c>
      <c r="D153" s="19" t="s">
        <v>306</v>
      </c>
      <c r="E153" s="20" t="s">
        <v>307</v>
      </c>
      <c r="F15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3" s="22">
        <v>0.85</v>
      </c>
      <c r="H153" s="17" t="e">
        <f>DATEDIF(#REF!,#REF!,"y") &amp; " años " &amp; DATEDIF(#REF!,#REF!,"ym") &amp; " meses " &amp; DATEDIF(#REF!,#REF!,"md") &amp; " días"</f>
        <v>#REF!</v>
      </c>
      <c r="I153" s="17" t="e">
        <f>DATEDIF(#REF!,#REF!,"y") &amp; " años " &amp; DATEDIF(#REF!,#REF!,"ym") &amp; " meses " &amp; DATEDIF(#REF!,#REF!,"md") &amp; " días"</f>
        <v>#REF!</v>
      </c>
      <c r="J153" s="53"/>
      <c r="K153" s="54"/>
      <c r="L153" s="55"/>
      <c r="M153" s="23">
        <f>27563.58</f>
        <v>27563.58</v>
      </c>
      <c r="N153" s="24" t="s">
        <v>22</v>
      </c>
    </row>
    <row r="154" spans="1:14" s="25" customFormat="1" ht="45" customHeight="1" x14ac:dyDescent="0.2">
      <c r="A154" s="17">
        <v>16</v>
      </c>
      <c r="B154" s="18"/>
      <c r="C154" s="19" t="s">
        <v>303</v>
      </c>
      <c r="D154" s="19" t="s">
        <v>308</v>
      </c>
      <c r="E154" s="20" t="s">
        <v>309</v>
      </c>
      <c r="F15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4" s="22">
        <v>0.88</v>
      </c>
      <c r="H154" s="17" t="e">
        <f>DATEDIF(#REF!,#REF!,"y") &amp; " años " &amp; DATEDIF(#REF!,#REF!,"ym") &amp; " meses " &amp; DATEDIF(#REF!,#REF!,"md") &amp; " días"</f>
        <v>#REF!</v>
      </c>
      <c r="I154" s="17" t="e">
        <f>DATEDIF(#REF!,#REF!,"y") &amp; " años " &amp; DATEDIF(#REF!,#REF!,"ym") &amp; " meses " &amp; DATEDIF(#REF!,#REF!,"md") &amp; " días"</f>
        <v>#REF!</v>
      </c>
      <c r="J154" s="53"/>
      <c r="K154" s="54"/>
      <c r="L154" s="55"/>
      <c r="M154" s="23">
        <v>27563.58</v>
      </c>
      <c r="N154" s="24" t="s">
        <v>22</v>
      </c>
    </row>
    <row r="155" spans="1:14" s="25" customFormat="1" ht="45" customHeight="1" x14ac:dyDescent="0.25">
      <c r="A155" s="17">
        <v>17</v>
      </c>
      <c r="B155" s="17"/>
      <c r="C155" s="26" t="s">
        <v>310</v>
      </c>
      <c r="D155" s="30" t="s">
        <v>311</v>
      </c>
      <c r="E155" s="27" t="s">
        <v>312</v>
      </c>
      <c r="F15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5" s="28">
        <v>1</v>
      </c>
      <c r="H155" s="17" t="e">
        <f>DATEDIF(#REF!,#REF!,"y") &amp; " años " &amp; DATEDIF(#REF!,#REF!,"ym") &amp; " meses " &amp; DATEDIF(#REF!,#REF!,"md") &amp; " días"</f>
        <v>#REF!</v>
      </c>
      <c r="I155" s="17" t="e">
        <f>DATEDIF(#REF!,#REF!,"y") &amp; " años " &amp; DATEDIF(#REF!,#REF!,"ym") &amp; " meses " &amp; DATEDIF(#REF!,#REF!,"md") &amp; " días"</f>
        <v>#REF!</v>
      </c>
      <c r="J155" s="53"/>
      <c r="K155" s="54"/>
      <c r="L155" s="55"/>
      <c r="M155" s="24">
        <f>27563.58+8000</f>
        <v>35563.58</v>
      </c>
      <c r="N155" s="24" t="s">
        <v>40</v>
      </c>
    </row>
    <row r="156" spans="1:14" s="25" customFormat="1" ht="45" customHeight="1" x14ac:dyDescent="0.25">
      <c r="A156" s="17">
        <v>18</v>
      </c>
      <c r="B156" s="17"/>
      <c r="C156" s="19" t="s">
        <v>313</v>
      </c>
      <c r="D156" s="19" t="s">
        <v>314</v>
      </c>
      <c r="E156" s="20" t="s">
        <v>315</v>
      </c>
      <c r="F15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6" s="22">
        <v>0.7</v>
      </c>
      <c r="H156" s="17" t="e">
        <f>DATEDIF(#REF!,#REF!,"y") &amp; " años " &amp; DATEDIF(#REF!,#REF!,"ym") &amp; " meses " &amp; DATEDIF(#REF!,#REF!,"md") &amp; " días"</f>
        <v>#REF!</v>
      </c>
      <c r="I156" s="17" t="e">
        <f>DATEDIF(#REF!,#REF!,"y") &amp; " años " &amp; DATEDIF(#REF!,#REF!,"ym") &amp; " meses " &amp; DATEDIF(#REF!,#REF!,"md") &amp; " días"</f>
        <v>#REF!</v>
      </c>
      <c r="J156" s="53"/>
      <c r="K156" s="54"/>
      <c r="L156" s="55"/>
      <c r="M156" s="23">
        <v>13811.69</v>
      </c>
      <c r="N156" s="24" t="s">
        <v>28</v>
      </c>
    </row>
    <row r="157" spans="1:14" s="25" customFormat="1" ht="45" customHeight="1" x14ac:dyDescent="0.2">
      <c r="A157" s="17">
        <v>19</v>
      </c>
      <c r="B157" s="18"/>
      <c r="C157" s="19" t="s">
        <v>316</v>
      </c>
      <c r="D157" s="19" t="s">
        <v>317</v>
      </c>
      <c r="E157" s="20" t="s">
        <v>318</v>
      </c>
      <c r="F15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7" s="22">
        <v>0.91</v>
      </c>
      <c r="H157" s="17" t="e">
        <f>DATEDIF(#REF!,#REF!,"y") &amp; " años " &amp; DATEDIF(#REF!,#REF!,"ym") &amp; " meses " &amp; DATEDIF(#REF!,#REF!,"md") &amp; " días"</f>
        <v>#REF!</v>
      </c>
      <c r="I157" s="17" t="e">
        <f>DATEDIF(#REF!,#REF!,"y") &amp; " años " &amp; DATEDIF(#REF!,#REF!,"ym") &amp; " meses " &amp; DATEDIF(#REF!,#REF!,"md") &amp; " días"</f>
        <v>#REF!</v>
      </c>
      <c r="J157" s="53"/>
      <c r="K157" s="54"/>
      <c r="L157" s="55"/>
      <c r="M157" s="23">
        <f>27563.58</f>
        <v>27563.58</v>
      </c>
      <c r="N157" s="24" t="s">
        <v>22</v>
      </c>
    </row>
    <row r="158" spans="1:14" s="25" customFormat="1" ht="45" customHeight="1" x14ac:dyDescent="0.2">
      <c r="A158" s="17">
        <v>20</v>
      </c>
      <c r="B158" s="18"/>
      <c r="C158" s="19" t="s">
        <v>316</v>
      </c>
      <c r="D158" s="19" t="s">
        <v>319</v>
      </c>
      <c r="E158" s="20" t="s">
        <v>320</v>
      </c>
      <c r="F15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8" s="22">
        <v>0.88</v>
      </c>
      <c r="H158" s="17" t="e">
        <f>DATEDIF(#REF!,#REF!,"y") &amp; " años " &amp; DATEDIF(#REF!,#REF!,"ym") &amp; " meses " &amp; DATEDIF(#REF!,#REF!,"md") &amp; " días"</f>
        <v>#REF!</v>
      </c>
      <c r="I158" s="17" t="e">
        <f>DATEDIF(#REF!,#REF!,"y") &amp; " años " &amp; DATEDIF(#REF!,#REF!,"ym") &amp; " meses " &amp; DATEDIF(#REF!,#REF!,"md") &amp; " días"</f>
        <v>#REF!</v>
      </c>
      <c r="J158" s="53"/>
      <c r="K158" s="54"/>
      <c r="L158" s="55"/>
      <c r="M158" s="23">
        <f>27563.58</f>
        <v>27563.58</v>
      </c>
      <c r="N158" s="24" t="s">
        <v>22</v>
      </c>
    </row>
    <row r="159" spans="1:14" s="25" customFormat="1" ht="45" customHeight="1" x14ac:dyDescent="0.2">
      <c r="A159" s="17">
        <v>21</v>
      </c>
      <c r="B159" s="18"/>
      <c r="C159" s="19" t="s">
        <v>316</v>
      </c>
      <c r="D159" s="19" t="s">
        <v>321</v>
      </c>
      <c r="E159" s="20" t="s">
        <v>322</v>
      </c>
      <c r="F15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59" s="22">
        <v>0.8</v>
      </c>
      <c r="H159" s="17" t="e">
        <f>DATEDIF(#REF!,#REF!,"y") &amp; " años " &amp; DATEDIF(#REF!,#REF!,"ym") &amp; " meses " &amp; DATEDIF(#REF!,#REF!,"md") &amp; " días"</f>
        <v>#REF!</v>
      </c>
      <c r="I159" s="17" t="e">
        <f>DATEDIF(#REF!,#REF!,"y") &amp; " años " &amp; DATEDIF(#REF!,#REF!,"ym") &amp; " meses " &amp; DATEDIF(#REF!,#REF!,"md") &amp; " días"</f>
        <v>#REF!</v>
      </c>
      <c r="J159" s="53"/>
      <c r="K159" s="54"/>
      <c r="L159" s="55"/>
      <c r="M159" s="23">
        <v>25039.85</v>
      </c>
      <c r="N159" s="24" t="s">
        <v>22</v>
      </c>
    </row>
    <row r="160" spans="1:14" s="25" customFormat="1" ht="45" customHeight="1" x14ac:dyDescent="0.2">
      <c r="A160" s="17">
        <v>22</v>
      </c>
      <c r="B160" s="18"/>
      <c r="C160" s="19" t="s">
        <v>316</v>
      </c>
      <c r="D160" s="19" t="s">
        <v>323</v>
      </c>
      <c r="E160" s="20" t="s">
        <v>324</v>
      </c>
      <c r="F16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0" s="22">
        <v>0.88</v>
      </c>
      <c r="H160" s="17" t="e">
        <f>DATEDIF(#REF!,#REF!,"y") &amp; " años " &amp; DATEDIF(#REF!,#REF!,"ym") &amp; " meses " &amp; DATEDIF(#REF!,#REF!,"md") &amp; " días"</f>
        <v>#REF!</v>
      </c>
      <c r="I160" s="17" t="e">
        <f>DATEDIF(#REF!,#REF!,"y") &amp; " años " &amp; DATEDIF(#REF!,#REF!,"ym") &amp; " meses " &amp; DATEDIF(#REF!,#REF!,"md") &amp; " días"</f>
        <v>#REF!</v>
      </c>
      <c r="J160" s="53"/>
      <c r="K160" s="54"/>
      <c r="L160" s="55"/>
      <c r="M160" s="23">
        <f>27563.58</f>
        <v>27563.58</v>
      </c>
      <c r="N160" s="24" t="s">
        <v>22</v>
      </c>
    </row>
    <row r="161" spans="1:14" s="25" customFormat="1" ht="45" customHeight="1" x14ac:dyDescent="0.2">
      <c r="A161" s="17">
        <v>23</v>
      </c>
      <c r="B161" s="18"/>
      <c r="C161" s="19" t="s">
        <v>316</v>
      </c>
      <c r="D161" s="19" t="s">
        <v>325</v>
      </c>
      <c r="E161" s="20" t="s">
        <v>326</v>
      </c>
      <c r="F16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1" s="22">
        <v>0.88</v>
      </c>
      <c r="H161" s="17" t="e">
        <f>DATEDIF(#REF!,#REF!,"y") &amp; " años " &amp; DATEDIF(#REF!,#REF!,"ym") &amp; " meses " &amp; DATEDIF(#REF!,#REF!,"md") &amp; " días"</f>
        <v>#REF!</v>
      </c>
      <c r="I161" s="17" t="e">
        <f>DATEDIF(#REF!,#REF!,"y") &amp; " años " &amp; DATEDIF(#REF!,#REF!,"ym") &amp; " meses " &amp; DATEDIF(#REF!,#REF!,"md") &amp; " días"</f>
        <v>#REF!</v>
      </c>
      <c r="J161" s="53"/>
      <c r="K161" s="54"/>
      <c r="L161" s="55"/>
      <c r="M161" s="23">
        <f>27563.58</f>
        <v>27563.58</v>
      </c>
      <c r="N161" s="24" t="s">
        <v>22</v>
      </c>
    </row>
    <row r="162" spans="1:14" s="25" customFormat="1" ht="45" customHeight="1" x14ac:dyDescent="0.2">
      <c r="A162" s="17">
        <v>24</v>
      </c>
      <c r="B162" s="18"/>
      <c r="C162" s="19" t="s">
        <v>316</v>
      </c>
      <c r="D162" s="19" t="s">
        <v>327</v>
      </c>
      <c r="E162" s="20" t="s">
        <v>328</v>
      </c>
      <c r="F16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2" s="22">
        <v>0.88</v>
      </c>
      <c r="H162" s="17" t="e">
        <f>DATEDIF(#REF!,#REF!,"y") &amp; " años " &amp; DATEDIF(#REF!,#REF!,"ym") &amp; " meses " &amp; DATEDIF(#REF!,#REF!,"md") &amp; " días"</f>
        <v>#REF!</v>
      </c>
      <c r="I162" s="17" t="e">
        <f>DATEDIF(#REF!,#REF!,"y") &amp; " años " &amp; DATEDIF(#REF!,#REF!,"ym") &amp; " meses " &amp; DATEDIF(#REF!,#REF!,"md") &amp; " días"</f>
        <v>#REF!</v>
      </c>
      <c r="J162" s="53"/>
      <c r="K162" s="54"/>
      <c r="L162" s="55"/>
      <c r="M162" s="23">
        <v>27563.58</v>
      </c>
      <c r="N162" s="24" t="s">
        <v>22</v>
      </c>
    </row>
    <row r="163" spans="1:14" s="25" customFormat="1" ht="45" customHeight="1" x14ac:dyDescent="0.2">
      <c r="A163" s="17">
        <v>25</v>
      </c>
      <c r="B163" s="18"/>
      <c r="C163" s="19" t="s">
        <v>316</v>
      </c>
      <c r="D163" s="19" t="s">
        <v>329</v>
      </c>
      <c r="E163" s="20" t="s">
        <v>330</v>
      </c>
      <c r="F16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3" s="22">
        <v>0.88</v>
      </c>
      <c r="H163" s="17" t="e">
        <f>DATEDIF(#REF!,#REF!,"y") &amp; " años " &amp; DATEDIF(#REF!,#REF!,"ym") &amp; " meses " &amp; DATEDIF(#REF!,#REF!,"md") &amp; " días"</f>
        <v>#REF!</v>
      </c>
      <c r="I163" s="17" t="e">
        <f>DATEDIF(#REF!,#REF!,"y") &amp; " años " &amp; DATEDIF(#REF!,#REF!,"ym") &amp; " meses " &amp; DATEDIF(#REF!,#REF!,"md") &amp; " días"</f>
        <v>#REF!</v>
      </c>
      <c r="J163" s="53"/>
      <c r="K163" s="54"/>
      <c r="L163" s="55"/>
      <c r="M163" s="23">
        <f>27563.58</f>
        <v>27563.58</v>
      </c>
      <c r="N163" s="24" t="s">
        <v>22</v>
      </c>
    </row>
    <row r="164" spans="1:14" s="25" customFormat="1" ht="45" customHeight="1" x14ac:dyDescent="0.2">
      <c r="A164" s="17">
        <v>26</v>
      </c>
      <c r="B164" s="18"/>
      <c r="C164" s="19" t="s">
        <v>316</v>
      </c>
      <c r="D164" s="19" t="s">
        <v>331</v>
      </c>
      <c r="E164" s="20" t="s">
        <v>332</v>
      </c>
      <c r="F16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4" s="22">
        <v>0.88</v>
      </c>
      <c r="H164" s="17" t="e">
        <f>DATEDIF(#REF!,#REF!,"y") &amp; " años " &amp; DATEDIF(#REF!,#REF!,"ym") &amp; " meses " &amp; DATEDIF(#REF!,#REF!,"md") &amp; " días"</f>
        <v>#REF!</v>
      </c>
      <c r="I164" s="17" t="e">
        <f>DATEDIF(#REF!,#REF!,"y") &amp; " años " &amp; DATEDIF(#REF!,#REF!,"ym") &amp; " meses " &amp; DATEDIF(#REF!,#REF!,"md") &amp; " días"</f>
        <v>#REF!</v>
      </c>
      <c r="J164" s="53"/>
      <c r="K164" s="54"/>
      <c r="L164" s="55"/>
      <c r="M164" s="23">
        <f>27563.58</f>
        <v>27563.58</v>
      </c>
      <c r="N164" s="24" t="s">
        <v>22</v>
      </c>
    </row>
    <row r="165" spans="1:14" s="25" customFormat="1" ht="45" customHeight="1" x14ac:dyDescent="0.2">
      <c r="A165" s="17">
        <v>27</v>
      </c>
      <c r="B165" s="18"/>
      <c r="C165" s="19" t="s">
        <v>316</v>
      </c>
      <c r="D165" s="19" t="s">
        <v>333</v>
      </c>
      <c r="E165" s="20" t="s">
        <v>334</v>
      </c>
      <c r="F16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5" s="22">
        <v>0.85</v>
      </c>
      <c r="H165" s="17" t="e">
        <f>DATEDIF(#REF!,#REF!,"y") &amp; " años " &amp; DATEDIF(#REF!,#REF!,"ym") &amp; " meses " &amp; DATEDIF(#REF!,#REF!,"md") &amp; " días"</f>
        <v>#REF!</v>
      </c>
      <c r="I165" s="17" t="e">
        <f>DATEDIF(#REF!,#REF!,"y") &amp; " años " &amp; DATEDIF(#REF!,#REF!,"ym") &amp; " meses " &amp; DATEDIF(#REF!,#REF!,"md") &amp; " días"</f>
        <v>#REF!</v>
      </c>
      <c r="J165" s="53"/>
      <c r="K165" s="54"/>
      <c r="L165" s="55"/>
      <c r="M165" s="23">
        <f>27563.58</f>
        <v>27563.58</v>
      </c>
      <c r="N165" s="24" t="s">
        <v>22</v>
      </c>
    </row>
    <row r="166" spans="1:14" s="25" customFormat="1" ht="45" customHeight="1" x14ac:dyDescent="0.2">
      <c r="A166" s="17">
        <v>28</v>
      </c>
      <c r="B166" s="18"/>
      <c r="C166" s="19" t="s">
        <v>316</v>
      </c>
      <c r="D166" s="19" t="s">
        <v>335</v>
      </c>
      <c r="E166" s="20" t="s">
        <v>336</v>
      </c>
      <c r="F16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6" s="22">
        <v>0.85</v>
      </c>
      <c r="H166" s="17" t="e">
        <f>DATEDIF(#REF!,#REF!,"y") &amp; " años " &amp; DATEDIF(#REF!,#REF!,"ym") &amp; " meses " &amp; DATEDIF(#REF!,#REF!,"md") &amp; " días"</f>
        <v>#REF!</v>
      </c>
      <c r="I166" s="17" t="e">
        <f>DATEDIF(#REF!,#REF!,"y") &amp; " años " &amp; DATEDIF(#REF!,#REF!,"ym") &amp; " meses " &amp; DATEDIF(#REF!,#REF!,"md") &amp; " días"</f>
        <v>#REF!</v>
      </c>
      <c r="J166" s="53"/>
      <c r="K166" s="54"/>
      <c r="L166" s="55"/>
      <c r="M166" s="23">
        <f>27563.58</f>
        <v>27563.58</v>
      </c>
      <c r="N166" s="24" t="s">
        <v>22</v>
      </c>
    </row>
    <row r="167" spans="1:14" s="25" customFormat="1" ht="45" customHeight="1" x14ac:dyDescent="0.2">
      <c r="A167" s="17">
        <v>29</v>
      </c>
      <c r="B167" s="18"/>
      <c r="C167" s="19" t="s">
        <v>316</v>
      </c>
      <c r="D167" s="19" t="s">
        <v>337</v>
      </c>
      <c r="E167" s="20" t="s">
        <v>338</v>
      </c>
      <c r="F16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7" s="22">
        <v>0.88</v>
      </c>
      <c r="H167" s="17" t="e">
        <f>DATEDIF(#REF!,#REF!,"y") &amp; " años " &amp; DATEDIF(#REF!,#REF!,"ym") &amp; " meses " &amp; DATEDIF(#REF!,#REF!,"md") &amp; " días"</f>
        <v>#REF!</v>
      </c>
      <c r="I167" s="17" t="e">
        <f>DATEDIF(#REF!,#REF!,"y") &amp; " años " &amp; DATEDIF(#REF!,#REF!,"ym") &amp; " meses " &amp; DATEDIF(#REF!,#REF!,"md") &amp; " días"</f>
        <v>#REF!</v>
      </c>
      <c r="J167" s="53"/>
      <c r="K167" s="54"/>
      <c r="L167" s="55"/>
      <c r="M167" s="23">
        <v>25039.84</v>
      </c>
      <c r="N167" s="24" t="s">
        <v>22</v>
      </c>
    </row>
    <row r="168" spans="1:14" s="25" customFormat="1" ht="45" customHeight="1" x14ac:dyDescent="0.2">
      <c r="A168" s="17">
        <v>30</v>
      </c>
      <c r="B168" s="18"/>
      <c r="C168" s="19" t="s">
        <v>316</v>
      </c>
      <c r="D168" s="19" t="s">
        <v>339</v>
      </c>
      <c r="E168" s="20" t="s">
        <v>340</v>
      </c>
      <c r="F16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8" s="22">
        <v>0.85</v>
      </c>
      <c r="H168" s="17" t="e">
        <f>DATEDIF(#REF!,#REF!,"y") &amp; " años " &amp; DATEDIF(#REF!,#REF!,"ym") &amp; " meses " &amp; DATEDIF(#REF!,#REF!,"md") &amp; " días"</f>
        <v>#REF!</v>
      </c>
      <c r="I168" s="17" t="e">
        <f>DATEDIF(#REF!,#REF!,"y") &amp; " años " &amp; DATEDIF(#REF!,#REF!,"ym") &amp; " meses " &amp; DATEDIF(#REF!,#REF!,"md") &amp; " días"</f>
        <v>#REF!</v>
      </c>
      <c r="J168" s="53"/>
      <c r="K168" s="54"/>
      <c r="L168" s="55"/>
      <c r="M168" s="23">
        <f>25039.85</f>
        <v>25039.85</v>
      </c>
      <c r="N168" s="24" t="s">
        <v>22</v>
      </c>
    </row>
    <row r="169" spans="1:14" s="25" customFormat="1" ht="45" customHeight="1" x14ac:dyDescent="0.2">
      <c r="A169" s="17">
        <v>31</v>
      </c>
      <c r="B169" s="18"/>
      <c r="C169" s="19" t="s">
        <v>316</v>
      </c>
      <c r="D169" s="19" t="s">
        <v>341</v>
      </c>
      <c r="E169" s="20" t="s">
        <v>342</v>
      </c>
      <c r="F16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69" s="22">
        <v>0.85</v>
      </c>
      <c r="H169" s="17" t="e">
        <f>DATEDIF(#REF!,#REF!,"y") &amp; " años " &amp; DATEDIF(#REF!,#REF!,"ym") &amp; " meses " &amp; DATEDIF(#REF!,#REF!,"md") &amp; " días"</f>
        <v>#REF!</v>
      </c>
      <c r="I169" s="17" t="e">
        <f>DATEDIF(#REF!,#REF!,"y") &amp; " años " &amp; DATEDIF(#REF!,#REF!,"ym") &amp; " meses " &amp; DATEDIF(#REF!,#REF!,"md") &amp; " días"</f>
        <v>#REF!</v>
      </c>
      <c r="J169" s="53"/>
      <c r="K169" s="54"/>
      <c r="L169" s="55"/>
      <c r="M169" s="23">
        <v>25039.85</v>
      </c>
      <c r="N169" s="24" t="s">
        <v>22</v>
      </c>
    </row>
    <row r="170" spans="1:14" s="25" customFormat="1" ht="45" customHeight="1" x14ac:dyDescent="0.2">
      <c r="A170" s="17">
        <v>32</v>
      </c>
      <c r="B170" s="18"/>
      <c r="C170" s="19" t="s">
        <v>316</v>
      </c>
      <c r="D170" s="19" t="s">
        <v>343</v>
      </c>
      <c r="E170" s="20" t="s">
        <v>344</v>
      </c>
      <c r="F17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0" s="22">
        <v>0.85</v>
      </c>
      <c r="H170" s="17" t="e">
        <f>DATEDIF(#REF!,#REF!,"y") &amp; " años " &amp; DATEDIF(#REF!,#REF!,"ym") &amp; " meses " &amp; DATEDIF(#REF!,#REF!,"md") &amp; " días"</f>
        <v>#REF!</v>
      </c>
      <c r="I170" s="17" t="e">
        <f>DATEDIF(#REF!,#REF!,"y") &amp; " años " &amp; DATEDIF(#REF!,#REF!,"ym") &amp; " meses " &amp; DATEDIF(#REF!,#REF!,"md") &amp; " días"</f>
        <v>#REF!</v>
      </c>
      <c r="J170" s="53"/>
      <c r="K170" s="54"/>
      <c r="L170" s="55"/>
      <c r="M170" s="23">
        <f>25039.85</f>
        <v>25039.85</v>
      </c>
      <c r="N170" s="24" t="s">
        <v>22</v>
      </c>
    </row>
    <row r="171" spans="1:14" s="25" customFormat="1" ht="45" customHeight="1" x14ac:dyDescent="0.2">
      <c r="A171" s="17">
        <v>33</v>
      </c>
      <c r="B171" s="18"/>
      <c r="C171" s="19" t="s">
        <v>316</v>
      </c>
      <c r="D171" s="19" t="s">
        <v>345</v>
      </c>
      <c r="E171" s="20" t="s">
        <v>346</v>
      </c>
      <c r="F17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1" s="22">
        <v>0.88</v>
      </c>
      <c r="H171" s="17" t="e">
        <f>DATEDIF(#REF!,#REF!,"y") &amp; " años " &amp; DATEDIF(#REF!,#REF!,"ym") &amp; " meses " &amp; DATEDIF(#REF!,#REF!,"md") &amp; " días"</f>
        <v>#REF!</v>
      </c>
      <c r="I171" s="17" t="e">
        <f>DATEDIF(#REF!,#REF!,"y") &amp; " años " &amp; DATEDIF(#REF!,#REF!,"ym") &amp; " meses " &amp; DATEDIF(#REF!,#REF!,"md") &amp; " días"</f>
        <v>#REF!</v>
      </c>
      <c r="J171" s="53"/>
      <c r="K171" s="54"/>
      <c r="L171" s="55"/>
      <c r="M171" s="23">
        <v>25039.84</v>
      </c>
      <c r="N171" s="24" t="s">
        <v>22</v>
      </c>
    </row>
    <row r="172" spans="1:14" s="25" customFormat="1" ht="45" customHeight="1" x14ac:dyDescent="0.2">
      <c r="A172" s="17">
        <v>34</v>
      </c>
      <c r="B172" s="18"/>
      <c r="C172" s="19" t="s">
        <v>316</v>
      </c>
      <c r="D172" s="19" t="s">
        <v>347</v>
      </c>
      <c r="E172" s="20" t="s">
        <v>348</v>
      </c>
      <c r="F17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2" s="22">
        <v>0.88</v>
      </c>
      <c r="H172" s="17" t="e">
        <f>DATEDIF(#REF!,#REF!,"y") &amp; " años " &amp; DATEDIF(#REF!,#REF!,"ym") &amp; " meses " &amp; DATEDIF(#REF!,#REF!,"md") &amp; " días"</f>
        <v>#REF!</v>
      </c>
      <c r="I172" s="17" t="e">
        <f>DATEDIF(#REF!,#REF!,"y") &amp; " años " &amp; DATEDIF(#REF!,#REF!,"ym") &amp; " meses " &amp; DATEDIF(#REF!,#REF!,"md") &amp; " días"</f>
        <v>#REF!</v>
      </c>
      <c r="J172" s="53"/>
      <c r="K172" s="54"/>
      <c r="L172" s="55"/>
      <c r="M172" s="23">
        <f>27563.58</f>
        <v>27563.58</v>
      </c>
      <c r="N172" s="24" t="s">
        <v>22</v>
      </c>
    </row>
    <row r="173" spans="1:14" s="25" customFormat="1" ht="45" customHeight="1" x14ac:dyDescent="0.2">
      <c r="A173" s="17">
        <v>35</v>
      </c>
      <c r="B173" s="18"/>
      <c r="C173" s="19" t="s">
        <v>316</v>
      </c>
      <c r="D173" s="19" t="s">
        <v>349</v>
      </c>
      <c r="E173" s="20" t="s">
        <v>350</v>
      </c>
      <c r="F17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3" s="22">
        <v>0.85</v>
      </c>
      <c r="H173" s="17" t="e">
        <f>DATEDIF(#REF!,#REF!,"y") &amp; " años " &amp; DATEDIF(#REF!,#REF!,"ym") &amp; " meses " &amp; DATEDIF(#REF!,#REF!,"md") &amp; " días"</f>
        <v>#REF!</v>
      </c>
      <c r="I173" s="17" t="e">
        <f>DATEDIF(#REF!,#REF!,"y") &amp; " años " &amp; DATEDIF(#REF!,#REF!,"ym") &amp; " meses " &amp; DATEDIF(#REF!,#REF!,"md") &amp; " días"</f>
        <v>#REF!</v>
      </c>
      <c r="J173" s="53"/>
      <c r="K173" s="54"/>
      <c r="L173" s="55"/>
      <c r="M173" s="23">
        <f>27563.58</f>
        <v>27563.58</v>
      </c>
      <c r="N173" s="24" t="s">
        <v>22</v>
      </c>
    </row>
    <row r="174" spans="1:14" s="25" customFormat="1" ht="45" customHeight="1" x14ac:dyDescent="0.2">
      <c r="A174" s="17">
        <v>36</v>
      </c>
      <c r="B174" s="18"/>
      <c r="C174" s="19" t="s">
        <v>316</v>
      </c>
      <c r="D174" s="19" t="s">
        <v>351</v>
      </c>
      <c r="E174" s="20" t="s">
        <v>352</v>
      </c>
      <c r="F17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4" s="22">
        <v>0.85</v>
      </c>
      <c r="H174" s="17" t="e">
        <f>DATEDIF(#REF!,#REF!,"y") &amp; " años " &amp; DATEDIF(#REF!,#REF!,"ym") &amp; " meses " &amp; DATEDIF(#REF!,#REF!,"md") &amp; " días"</f>
        <v>#REF!</v>
      </c>
      <c r="I174" s="17" t="e">
        <f>DATEDIF(#REF!,#REF!,"y") &amp; " años " &amp; DATEDIF(#REF!,#REF!,"ym") &amp; " meses " &amp; DATEDIF(#REF!,#REF!,"md") &amp; " días"</f>
        <v>#REF!</v>
      </c>
      <c r="J174" s="53"/>
      <c r="K174" s="54"/>
      <c r="L174" s="55"/>
      <c r="M174" s="23">
        <f>25039.85</f>
        <v>25039.85</v>
      </c>
      <c r="N174" s="24" t="s">
        <v>22</v>
      </c>
    </row>
    <row r="175" spans="1:14" s="25" customFormat="1" ht="45" customHeight="1" x14ac:dyDescent="0.2">
      <c r="A175" s="17">
        <v>37</v>
      </c>
      <c r="B175" s="18"/>
      <c r="C175" s="19" t="s">
        <v>316</v>
      </c>
      <c r="D175" s="19" t="s">
        <v>353</v>
      </c>
      <c r="E175" s="20" t="s">
        <v>354</v>
      </c>
      <c r="F17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5" s="22">
        <v>0.75</v>
      </c>
      <c r="H175" s="17" t="e">
        <f>DATEDIF(#REF!,#REF!,"y") &amp; " años " &amp; DATEDIF(#REF!,#REF!,"ym") &amp; " meses " &amp; DATEDIF(#REF!,#REF!,"md") &amp; " días"</f>
        <v>#REF!</v>
      </c>
      <c r="I175" s="17" t="e">
        <f>DATEDIF(#REF!,#REF!,"y") &amp; " años " &amp; DATEDIF(#REF!,#REF!,"ym") &amp; " meses " &amp; DATEDIF(#REF!,#REF!,"md") &amp; " días"</f>
        <v>#REF!</v>
      </c>
      <c r="J175" s="53"/>
      <c r="K175" s="54"/>
      <c r="L175" s="55"/>
      <c r="M175" s="23">
        <f>27563.53</f>
        <v>27563.53</v>
      </c>
      <c r="N175" s="24" t="s">
        <v>22</v>
      </c>
    </row>
    <row r="176" spans="1:14" s="25" customFormat="1" ht="45" customHeight="1" x14ac:dyDescent="0.25">
      <c r="A176" s="17">
        <v>38</v>
      </c>
      <c r="B176" s="17"/>
      <c r="C176" s="26" t="s">
        <v>316</v>
      </c>
      <c r="D176" s="30" t="s">
        <v>355</v>
      </c>
      <c r="E176" s="27" t="s">
        <v>356</v>
      </c>
      <c r="F17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6" s="28">
        <v>1</v>
      </c>
      <c r="H176" s="17" t="e">
        <f>DATEDIF(#REF!,#REF!,"y") &amp; " años " &amp; DATEDIF(#REF!,#REF!,"ym") &amp; " meses " &amp; DATEDIF(#REF!,#REF!,"md") &amp; " días"</f>
        <v>#REF!</v>
      </c>
      <c r="I176" s="17" t="e">
        <f>DATEDIF(#REF!,#REF!,"y") &amp; " años " &amp; DATEDIF(#REF!,#REF!,"ym") &amp; " meses " &amp; DATEDIF(#REF!,#REF!,"md") &amp; " días"</f>
        <v>#REF!</v>
      </c>
      <c r="J176" s="53" t="s">
        <v>16</v>
      </c>
      <c r="K176" s="54"/>
      <c r="L176" s="55"/>
      <c r="M176" s="24">
        <v>27563.58</v>
      </c>
      <c r="N176" s="24" t="s">
        <v>40</v>
      </c>
    </row>
    <row r="177" spans="1:14" s="25" customFormat="1" ht="45" customHeight="1" x14ac:dyDescent="0.25">
      <c r="A177" s="17">
        <v>39</v>
      </c>
      <c r="B177" s="17"/>
      <c r="C177" s="19" t="s">
        <v>357</v>
      </c>
      <c r="D177" s="19" t="s">
        <v>358</v>
      </c>
      <c r="E177" s="20" t="s">
        <v>359</v>
      </c>
      <c r="F17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7" s="22">
        <v>0.625</v>
      </c>
      <c r="H177" s="17" t="e">
        <f>DATEDIF(#REF!,#REF!,"y") &amp; " años " &amp; DATEDIF(#REF!,#REF!,"ym") &amp; " meses " &amp; DATEDIF(#REF!,#REF!,"md") &amp; " días"</f>
        <v>#REF!</v>
      </c>
      <c r="I177" s="17" t="e">
        <f>DATEDIF(#REF!,#REF!,"y") &amp; " años " &amp; DATEDIF(#REF!,#REF!,"ym") &amp; " meses " &amp; DATEDIF(#REF!,#REF!,"md") &amp; " días"</f>
        <v>#REF!</v>
      </c>
      <c r="J177" s="53"/>
      <c r="K177" s="54"/>
      <c r="L177" s="55"/>
      <c r="M177" s="23">
        <v>25039.84</v>
      </c>
      <c r="N177" s="24" t="s">
        <v>28</v>
      </c>
    </row>
    <row r="178" spans="1:14" s="25" customFormat="1" ht="45" customHeight="1" x14ac:dyDescent="0.2">
      <c r="A178" s="17">
        <v>40</v>
      </c>
      <c r="B178" s="18"/>
      <c r="C178" s="19" t="s">
        <v>360</v>
      </c>
      <c r="D178" s="19" t="s">
        <v>361</v>
      </c>
      <c r="E178" s="20" t="s">
        <v>362</v>
      </c>
      <c r="F17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8" s="22">
        <v>0.75</v>
      </c>
      <c r="H178" s="17" t="e">
        <f>DATEDIF(#REF!,#REF!,"y") &amp; " años " &amp; DATEDIF(#REF!,#REF!,"ym") &amp; " meses " &amp; DATEDIF(#REF!,#REF!,"md") &amp; " días"</f>
        <v>#REF!</v>
      </c>
      <c r="I178" s="17" t="e">
        <f>DATEDIF(#REF!,#REF!,"y") &amp; " años " &amp; DATEDIF(#REF!,#REF!,"ym") &amp; " meses " &amp; DATEDIF(#REF!,#REF!,"md") &amp; " días"</f>
        <v>#REF!</v>
      </c>
      <c r="J178" s="53"/>
      <c r="K178" s="54"/>
      <c r="L178" s="55"/>
      <c r="M178" s="23">
        <f>23826.29</f>
        <v>23826.29</v>
      </c>
      <c r="N178" s="24" t="s">
        <v>22</v>
      </c>
    </row>
    <row r="179" spans="1:14" s="25" customFormat="1" ht="45" customHeight="1" x14ac:dyDescent="0.2">
      <c r="A179" s="17">
        <v>41</v>
      </c>
      <c r="B179" s="18"/>
      <c r="C179" s="19" t="s">
        <v>360</v>
      </c>
      <c r="D179" s="19" t="s">
        <v>363</v>
      </c>
      <c r="E179" s="20" t="s">
        <v>364</v>
      </c>
      <c r="F17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79" s="22">
        <v>0.77500000000000002</v>
      </c>
      <c r="H179" s="17" t="e">
        <f>DATEDIF(#REF!,#REF!,"y") &amp; " años " &amp; DATEDIF(#REF!,#REF!,"ym") &amp; " meses " &amp; DATEDIF(#REF!,#REF!,"md") &amp; " días"</f>
        <v>#REF!</v>
      </c>
      <c r="I179" s="17" t="e">
        <f>DATEDIF(#REF!,#REF!,"y") &amp; " años " &amp; DATEDIF(#REF!,#REF!,"ym") &amp; " meses " &amp; DATEDIF(#REF!,#REF!,"md") &amp; " días"</f>
        <v>#REF!</v>
      </c>
      <c r="J179" s="53"/>
      <c r="K179" s="54"/>
      <c r="L179" s="55"/>
      <c r="M179" s="23">
        <f>25039.85</f>
        <v>25039.85</v>
      </c>
      <c r="N179" s="24" t="s">
        <v>22</v>
      </c>
    </row>
    <row r="180" spans="1:14" s="25" customFormat="1" ht="45" customHeight="1" x14ac:dyDescent="0.2">
      <c r="A180" s="17">
        <v>42</v>
      </c>
      <c r="B180" s="18"/>
      <c r="C180" s="19" t="s">
        <v>360</v>
      </c>
      <c r="D180" s="19" t="s">
        <v>365</v>
      </c>
      <c r="E180" s="20" t="s">
        <v>366</v>
      </c>
      <c r="F18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0" s="22">
        <v>0.77500000000000002</v>
      </c>
      <c r="H180" s="17" t="e">
        <f>DATEDIF(#REF!,#REF!,"y") &amp; " años " &amp; DATEDIF(#REF!,#REF!,"ym") &amp; " meses " &amp; DATEDIF(#REF!,#REF!,"md") &amp; " días"</f>
        <v>#REF!</v>
      </c>
      <c r="I180" s="17" t="e">
        <f>DATEDIF(#REF!,#REF!,"y") &amp; " años " &amp; DATEDIF(#REF!,#REF!,"ym") &amp; " meses " &amp; DATEDIF(#REF!,#REF!,"md") &amp; " días"</f>
        <v>#REF!</v>
      </c>
      <c r="J180" s="53"/>
      <c r="K180" s="54"/>
      <c r="L180" s="55"/>
      <c r="M180" s="23">
        <f>25039.85</f>
        <v>25039.85</v>
      </c>
      <c r="N180" s="24" t="s">
        <v>22</v>
      </c>
    </row>
    <row r="181" spans="1:14" s="25" customFormat="1" ht="45" customHeight="1" x14ac:dyDescent="0.2">
      <c r="A181" s="17">
        <v>43</v>
      </c>
      <c r="B181" s="18"/>
      <c r="C181" s="19" t="s">
        <v>360</v>
      </c>
      <c r="D181" s="19" t="s">
        <v>367</v>
      </c>
      <c r="E181" s="20" t="s">
        <v>368</v>
      </c>
      <c r="F18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1" s="22">
        <v>0.82499999999999996</v>
      </c>
      <c r="H181" s="17" t="e">
        <f>DATEDIF(#REF!,#REF!,"y") &amp; " años " &amp; DATEDIF(#REF!,#REF!,"ym") &amp; " meses " &amp; DATEDIF(#REF!,#REF!,"md") &amp; " días"</f>
        <v>#REF!</v>
      </c>
      <c r="I181" s="17" t="e">
        <f>DATEDIF(#REF!,#REF!,"y") &amp; " años " &amp; DATEDIF(#REF!,#REF!,"ym") &amp; " meses " &amp; DATEDIF(#REF!,#REF!,"md") &amp; " días"</f>
        <v>#REF!</v>
      </c>
      <c r="J181" s="53"/>
      <c r="K181" s="54"/>
      <c r="L181" s="55"/>
      <c r="M181" s="23">
        <f>25039.84</f>
        <v>25039.84</v>
      </c>
      <c r="N181" s="24" t="s">
        <v>22</v>
      </c>
    </row>
    <row r="182" spans="1:14" s="25" customFormat="1" ht="45" customHeight="1" x14ac:dyDescent="0.2">
      <c r="A182" s="17">
        <v>44</v>
      </c>
      <c r="B182" s="18"/>
      <c r="C182" s="19" t="s">
        <v>360</v>
      </c>
      <c r="D182" s="19" t="s">
        <v>369</v>
      </c>
      <c r="E182" s="20" t="s">
        <v>370</v>
      </c>
      <c r="F18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2" s="22">
        <v>0.75</v>
      </c>
      <c r="H182" s="17" t="e">
        <f>DATEDIF(#REF!,#REF!,"y") &amp; " años " &amp; DATEDIF(#REF!,#REF!,"ym") &amp; " meses " &amp; DATEDIF(#REF!,#REF!,"md") &amp; " días"</f>
        <v>#REF!</v>
      </c>
      <c r="I182" s="17" t="e">
        <f>DATEDIF(#REF!,#REF!,"y") &amp; " años " &amp; DATEDIF(#REF!,#REF!,"ym") &amp; " meses " &amp; DATEDIF(#REF!,#REF!,"md") &amp; " días"</f>
        <v>#REF!</v>
      </c>
      <c r="J182" s="53"/>
      <c r="K182" s="54"/>
      <c r="L182" s="55"/>
      <c r="M182" s="23">
        <f>25039.84</f>
        <v>25039.84</v>
      </c>
      <c r="N182" s="24" t="s">
        <v>22</v>
      </c>
    </row>
    <row r="183" spans="1:14" s="25" customFormat="1" ht="45" customHeight="1" x14ac:dyDescent="0.2">
      <c r="A183" s="17">
        <v>45</v>
      </c>
      <c r="B183" s="18"/>
      <c r="C183" s="19" t="s">
        <v>360</v>
      </c>
      <c r="D183" s="19" t="s">
        <v>371</v>
      </c>
      <c r="E183" s="20" t="s">
        <v>372</v>
      </c>
      <c r="F18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3" s="22">
        <v>0.77500000000000002</v>
      </c>
      <c r="H183" s="17" t="e">
        <f>DATEDIF(#REF!,#REF!,"y") &amp; " años " &amp; DATEDIF(#REF!,#REF!,"ym") &amp; " meses " &amp; DATEDIF(#REF!,#REF!,"md") &amp; " días"</f>
        <v>#REF!</v>
      </c>
      <c r="I183" s="17" t="e">
        <f>DATEDIF(#REF!,#REF!,"y") &amp; " años " &amp; DATEDIF(#REF!,#REF!,"ym") &amp; " meses " &amp; DATEDIF(#REF!,#REF!,"md") &amp; " días"</f>
        <v>#REF!</v>
      </c>
      <c r="J183" s="53"/>
      <c r="K183" s="54"/>
      <c r="L183" s="55"/>
      <c r="M183" s="23">
        <f>25039.85</f>
        <v>25039.85</v>
      </c>
      <c r="N183" s="24" t="s">
        <v>22</v>
      </c>
    </row>
    <row r="184" spans="1:14" s="25" customFormat="1" ht="45" customHeight="1" x14ac:dyDescent="0.2">
      <c r="A184" s="17">
        <v>46</v>
      </c>
      <c r="B184" s="18"/>
      <c r="C184" s="19" t="s">
        <v>360</v>
      </c>
      <c r="D184" s="19" t="s">
        <v>373</v>
      </c>
      <c r="E184" s="20" t="s">
        <v>374</v>
      </c>
      <c r="F18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4" s="22">
        <v>0.72499999999999998</v>
      </c>
      <c r="H184" s="17" t="e">
        <f>DATEDIF(#REF!,#REF!,"y") &amp; " años " &amp; DATEDIF(#REF!,#REF!,"ym") &amp; " meses " &amp; DATEDIF(#REF!,#REF!,"md") &amp; " días"</f>
        <v>#REF!</v>
      </c>
      <c r="I184" s="17" t="e">
        <f>DATEDIF(#REF!,#REF!,"y") &amp; " años " &amp; DATEDIF(#REF!,#REF!,"ym") &amp; " meses " &amp; DATEDIF(#REF!,#REF!,"md") &amp; " días"</f>
        <v>#REF!</v>
      </c>
      <c r="J184" s="53"/>
      <c r="K184" s="54"/>
      <c r="L184" s="55"/>
      <c r="M184" s="23">
        <f>23826.29</f>
        <v>23826.29</v>
      </c>
      <c r="N184" s="24" t="s">
        <v>22</v>
      </c>
    </row>
    <row r="185" spans="1:14" s="25" customFormat="1" ht="45" customHeight="1" x14ac:dyDescent="0.2">
      <c r="A185" s="17">
        <v>47</v>
      </c>
      <c r="B185" s="18"/>
      <c r="C185" s="19" t="s">
        <v>360</v>
      </c>
      <c r="D185" s="19" t="s">
        <v>375</v>
      </c>
      <c r="E185" s="20" t="s">
        <v>376</v>
      </c>
      <c r="F18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5" s="22">
        <v>0.75</v>
      </c>
      <c r="H185" s="17" t="e">
        <f>DATEDIF(#REF!,#REF!,"y") &amp; " años " &amp; DATEDIF(#REF!,#REF!,"ym") &amp; " meses " &amp; DATEDIF(#REF!,#REF!,"md") &amp; " días"</f>
        <v>#REF!</v>
      </c>
      <c r="I185" s="17" t="e">
        <f>DATEDIF(#REF!,#REF!,"y") &amp; " años " &amp; DATEDIF(#REF!,#REF!,"ym") &amp; " meses " &amp; DATEDIF(#REF!,#REF!,"md") &amp; " días"</f>
        <v>#REF!</v>
      </c>
      <c r="J185" s="53"/>
      <c r="K185" s="54"/>
      <c r="L185" s="55"/>
      <c r="M185" s="23">
        <f>25039.85</f>
        <v>25039.85</v>
      </c>
      <c r="N185" s="24" t="s">
        <v>22</v>
      </c>
    </row>
    <row r="186" spans="1:14" s="25" customFormat="1" ht="45" customHeight="1" x14ac:dyDescent="0.2">
      <c r="A186" s="17">
        <v>48</v>
      </c>
      <c r="B186" s="18"/>
      <c r="C186" s="19" t="s">
        <v>360</v>
      </c>
      <c r="D186" s="19" t="s">
        <v>377</v>
      </c>
      <c r="E186" s="20" t="s">
        <v>378</v>
      </c>
      <c r="F18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6" s="22">
        <v>0.77500000000000002</v>
      </c>
      <c r="H186" s="17" t="e">
        <f>DATEDIF(#REF!,#REF!,"y") &amp; " años " &amp; DATEDIF(#REF!,#REF!,"ym") &amp; " meses " &amp; DATEDIF(#REF!,#REF!,"md") &amp; " días"</f>
        <v>#REF!</v>
      </c>
      <c r="I186" s="17" t="e">
        <f>DATEDIF(#REF!,#REF!,"y") &amp; " años " &amp; DATEDIF(#REF!,#REF!,"ym") &amp; " meses " &amp; DATEDIF(#REF!,#REF!,"md") &amp; " días"</f>
        <v>#REF!</v>
      </c>
      <c r="J186" s="53"/>
      <c r="K186" s="54"/>
      <c r="L186" s="55"/>
      <c r="M186" s="23">
        <f>23826.3</f>
        <v>23826.3</v>
      </c>
      <c r="N186" s="24" t="s">
        <v>22</v>
      </c>
    </row>
    <row r="187" spans="1:14" s="25" customFormat="1" ht="45" customHeight="1" x14ac:dyDescent="0.2">
      <c r="A187" s="17">
        <v>49</v>
      </c>
      <c r="B187" s="18"/>
      <c r="C187" s="19" t="s">
        <v>360</v>
      </c>
      <c r="D187" s="19" t="s">
        <v>379</v>
      </c>
      <c r="E187" s="20" t="s">
        <v>380</v>
      </c>
      <c r="F18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7" s="22">
        <v>0.67500000000000004</v>
      </c>
      <c r="H187" s="17" t="e">
        <f>DATEDIF(#REF!,#REF!,"y") &amp; " años " &amp; DATEDIF(#REF!,#REF!,"ym") &amp; " meses " &amp; DATEDIF(#REF!,#REF!,"md") &amp; " días"</f>
        <v>#REF!</v>
      </c>
      <c r="I187" s="17" t="e">
        <f>DATEDIF(#REF!,#REF!,"y") &amp; " años " &amp; DATEDIF(#REF!,#REF!,"ym") &amp; " meses " &amp; DATEDIF(#REF!,#REF!,"md") &amp; " días"</f>
        <v>#REF!</v>
      </c>
      <c r="J187" s="53"/>
      <c r="K187" s="54"/>
      <c r="L187" s="55"/>
      <c r="M187" s="23">
        <v>23826.3</v>
      </c>
      <c r="N187" s="24" t="s">
        <v>22</v>
      </c>
    </row>
    <row r="188" spans="1:14" s="25" customFormat="1" ht="45" customHeight="1" x14ac:dyDescent="0.25">
      <c r="A188" s="17">
        <v>50</v>
      </c>
      <c r="B188" s="17"/>
      <c r="C188" s="26" t="s">
        <v>381</v>
      </c>
      <c r="D188" s="30" t="s">
        <v>382</v>
      </c>
      <c r="E188" s="27" t="s">
        <v>383</v>
      </c>
      <c r="F18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8" s="28">
        <v>1</v>
      </c>
      <c r="H188" s="17" t="e">
        <f>DATEDIF(#REF!,#REF!,"y") &amp; " años " &amp; DATEDIF(#REF!,#REF!,"ym") &amp; " meses " &amp; DATEDIF(#REF!,#REF!,"md") &amp; " días"</f>
        <v>#REF!</v>
      </c>
      <c r="I188" s="17" t="e">
        <f>DATEDIF(#REF!,#REF!,"y") &amp; " años " &amp; DATEDIF(#REF!,#REF!,"ym") &amp; " meses " &amp; DATEDIF(#REF!,#REF!,"md") &amp; " días"</f>
        <v>#REF!</v>
      </c>
      <c r="J188" s="53"/>
      <c r="K188" s="54"/>
      <c r="L188" s="55"/>
      <c r="M188" s="24">
        <f>25039.85</f>
        <v>25039.85</v>
      </c>
      <c r="N188" s="24" t="s">
        <v>40</v>
      </c>
    </row>
    <row r="189" spans="1:14" s="25" customFormat="1" ht="45" customHeight="1" x14ac:dyDescent="0.25">
      <c r="A189" s="17">
        <v>51</v>
      </c>
      <c r="B189" s="17"/>
      <c r="C189" s="26" t="s">
        <v>381</v>
      </c>
      <c r="D189" s="30" t="s">
        <v>384</v>
      </c>
      <c r="E189" s="27" t="s">
        <v>385</v>
      </c>
      <c r="F18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89" s="28">
        <v>1</v>
      </c>
      <c r="H189" s="17" t="e">
        <f>DATEDIF(#REF!,#REF!,"y") &amp; " años " &amp; DATEDIF(#REF!,#REF!,"ym") &amp; " meses " &amp; DATEDIF(#REF!,#REF!,"md") &amp; " días"</f>
        <v>#REF!</v>
      </c>
      <c r="I189" s="17" t="e">
        <f>DATEDIF(#REF!,#REF!,"y") &amp; " años " &amp; DATEDIF(#REF!,#REF!,"ym") &amp; " meses " &amp; DATEDIF(#REF!,#REF!,"md") &amp; " días"</f>
        <v>#REF!</v>
      </c>
      <c r="J189" s="53"/>
      <c r="K189" s="54"/>
      <c r="L189" s="55"/>
      <c r="M189" s="24">
        <f>25039.85+8000</f>
        <v>33039.85</v>
      </c>
      <c r="N189" s="24" t="s">
        <v>40</v>
      </c>
    </row>
    <row r="190" spans="1:14" s="25" customFormat="1" ht="45" customHeight="1" x14ac:dyDescent="0.25">
      <c r="A190" s="17">
        <v>52</v>
      </c>
      <c r="B190" s="17"/>
      <c r="C190" s="19" t="s">
        <v>386</v>
      </c>
      <c r="D190" s="19" t="s">
        <v>387</v>
      </c>
      <c r="E190" s="20" t="s">
        <v>388</v>
      </c>
      <c r="F19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0" s="22">
        <v>0.77500000000000002</v>
      </c>
      <c r="H190" s="17" t="e">
        <f>DATEDIF(#REF!,#REF!,"y") &amp; " años " &amp; DATEDIF(#REF!,#REF!,"ym") &amp; " meses " &amp; DATEDIF(#REF!,#REF!,"md") &amp; " días"</f>
        <v>#REF!</v>
      </c>
      <c r="I190" s="17" t="e">
        <f>DATEDIF(#REF!,#REF!,"y") &amp; " años " &amp; DATEDIF(#REF!,#REF!,"ym") &amp; " meses " &amp; DATEDIF(#REF!,#REF!,"md") &amp; " días"</f>
        <v>#REF!</v>
      </c>
      <c r="J190" s="53"/>
      <c r="K190" s="54"/>
      <c r="L190" s="55"/>
      <c r="M190" s="23">
        <v>25039.85</v>
      </c>
      <c r="N190" s="24" t="s">
        <v>28</v>
      </c>
    </row>
    <row r="191" spans="1:14" s="25" customFormat="1" ht="45" customHeight="1" x14ac:dyDescent="0.25">
      <c r="A191" s="17">
        <v>53</v>
      </c>
      <c r="B191" s="17"/>
      <c r="C191" s="19" t="s">
        <v>386</v>
      </c>
      <c r="D191" s="19" t="s">
        <v>389</v>
      </c>
      <c r="E191" s="20" t="s">
        <v>390</v>
      </c>
      <c r="F19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1" s="22">
        <v>0.7</v>
      </c>
      <c r="H191" s="17" t="e">
        <f>DATEDIF(#REF!,#REF!,"y") &amp; " años " &amp; DATEDIF(#REF!,#REF!,"ym") &amp; " meses " &amp; DATEDIF(#REF!,#REF!,"md") &amp; " días"</f>
        <v>#REF!</v>
      </c>
      <c r="I191" s="17" t="e">
        <f>DATEDIF(#REF!,#REF!,"y") &amp; " años " &amp; DATEDIF(#REF!,#REF!,"ym") &amp; " meses " &amp; DATEDIF(#REF!,#REF!,"md") &amp; " días"</f>
        <v>#REF!</v>
      </c>
      <c r="J191" s="53"/>
      <c r="K191" s="54"/>
      <c r="L191" s="55"/>
      <c r="M191" s="23">
        <v>15600</v>
      </c>
      <c r="N191" s="24" t="s">
        <v>28</v>
      </c>
    </row>
    <row r="192" spans="1:14" s="25" customFormat="1" ht="45" customHeight="1" x14ac:dyDescent="0.2">
      <c r="A192" s="17">
        <v>54</v>
      </c>
      <c r="B192" s="18"/>
      <c r="C192" s="19" t="s">
        <v>204</v>
      </c>
      <c r="D192" s="19" t="s">
        <v>391</v>
      </c>
      <c r="E192" s="20" t="s">
        <v>392</v>
      </c>
      <c r="F19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2" s="22">
        <v>0.8</v>
      </c>
      <c r="H192" s="17" t="e">
        <f>DATEDIF(#REF!,#REF!,"y") &amp; " años " &amp; DATEDIF(#REF!,#REF!,"ym") &amp; " meses " &amp; DATEDIF(#REF!,#REF!,"md") &amp; " días"</f>
        <v>#REF!</v>
      </c>
      <c r="I192" s="17" t="e">
        <f>DATEDIF(#REF!,#REF!,"y") &amp; " años " &amp; DATEDIF(#REF!,#REF!,"ym") &amp; " meses " &amp; DATEDIF(#REF!,#REF!,"md") &amp; " días"</f>
        <v>#REF!</v>
      </c>
      <c r="J192" s="53"/>
      <c r="K192" s="54"/>
      <c r="L192" s="55"/>
      <c r="M192" s="23">
        <f>23826.3</f>
        <v>23826.3</v>
      </c>
      <c r="N192" s="24" t="s">
        <v>22</v>
      </c>
    </row>
    <row r="193" spans="1:18" s="25" customFormat="1" ht="45" customHeight="1" x14ac:dyDescent="0.2">
      <c r="A193" s="17">
        <v>55</v>
      </c>
      <c r="B193" s="18"/>
      <c r="C193" s="19" t="s">
        <v>204</v>
      </c>
      <c r="D193" s="19" t="s">
        <v>393</v>
      </c>
      <c r="E193" s="20" t="s">
        <v>394</v>
      </c>
      <c r="F19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3" s="22">
        <v>0.65</v>
      </c>
      <c r="H193" s="17" t="e">
        <f>DATEDIF(#REF!,#REF!,"y") &amp; " años " &amp; DATEDIF(#REF!,#REF!,"ym") &amp; " meses " &amp; DATEDIF(#REF!,#REF!,"md") &amp; " días"</f>
        <v>#REF!</v>
      </c>
      <c r="I193" s="17" t="e">
        <f>DATEDIF(#REF!,#REF!,"y") &amp; " años " &amp; DATEDIF(#REF!,#REF!,"ym") &amp; " meses " &amp; DATEDIF(#REF!,#REF!,"md") &amp; " días"</f>
        <v>#REF!</v>
      </c>
      <c r="J193" s="53"/>
      <c r="K193" s="54"/>
      <c r="L193" s="55"/>
      <c r="M193" s="23">
        <f>23826.29</f>
        <v>23826.29</v>
      </c>
      <c r="N193" s="24" t="s">
        <v>22</v>
      </c>
    </row>
    <row r="194" spans="1:18" s="25" customFormat="1" ht="45" customHeight="1" x14ac:dyDescent="0.25">
      <c r="A194" s="17">
        <v>56</v>
      </c>
      <c r="B194" s="17"/>
      <c r="C194" s="19" t="s">
        <v>211</v>
      </c>
      <c r="D194" s="19" t="s">
        <v>395</v>
      </c>
      <c r="E194" s="20" t="s">
        <v>396</v>
      </c>
      <c r="F19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4" s="22">
        <v>0.65</v>
      </c>
      <c r="H194" s="17" t="e">
        <f>DATEDIF(#REF!,#REF!,"y") &amp; " años " &amp; DATEDIF(#REF!,#REF!,"ym") &amp; " meses " &amp; DATEDIF(#REF!,#REF!,"md") &amp; " días"</f>
        <v>#REF!</v>
      </c>
      <c r="I194" s="17" t="e">
        <f>DATEDIF(#REF!,#REF!,"y") &amp; " años " &amp; DATEDIF(#REF!,#REF!,"ym") &amp; " meses " &amp; DATEDIF(#REF!,#REF!,"md") &amp; " días"</f>
        <v>#REF!</v>
      </c>
      <c r="J194" s="53"/>
      <c r="K194" s="54"/>
      <c r="L194" s="55"/>
      <c r="M194" s="23">
        <v>23826.3</v>
      </c>
      <c r="N194" s="24" t="s">
        <v>214</v>
      </c>
    </row>
    <row r="195" spans="1:18" s="25" customFormat="1" ht="45" customHeight="1" x14ac:dyDescent="0.25">
      <c r="A195" s="17">
        <v>57</v>
      </c>
      <c r="B195" s="20"/>
      <c r="C195" s="19" t="s">
        <v>211</v>
      </c>
      <c r="D195" s="19" t="s">
        <v>397</v>
      </c>
      <c r="E195" s="20" t="s">
        <v>398</v>
      </c>
      <c r="F19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5" s="22">
        <v>0.6</v>
      </c>
      <c r="H195" s="17" t="e">
        <f>DATEDIF(#REF!,#REF!,"y") &amp; " años " &amp; DATEDIF(#REF!,#REF!,"ym") &amp; " meses " &amp; DATEDIF(#REF!,#REF!,"md") &amp; " días"</f>
        <v>#REF!</v>
      </c>
      <c r="I195" s="17" t="e">
        <f>DATEDIF(#REF!,#REF!,"y") &amp; " años " &amp; DATEDIF(#REF!,#REF!,"ym") &amp; " meses " &amp; DATEDIF(#REF!,#REF!,"md") &amp; " días"</f>
        <v>#REF!</v>
      </c>
      <c r="J195" s="53"/>
      <c r="K195" s="54"/>
      <c r="L195" s="55"/>
      <c r="M195" s="23">
        <v>22588.39</v>
      </c>
      <c r="N195" s="24" t="s">
        <v>214</v>
      </c>
    </row>
    <row r="196" spans="1:18" s="25" customFormat="1" ht="45" customHeight="1" x14ac:dyDescent="0.25">
      <c r="A196" s="17">
        <v>58</v>
      </c>
      <c r="B196" s="20"/>
      <c r="C196" s="19" t="s">
        <v>399</v>
      </c>
      <c r="D196" s="19" t="s">
        <v>400</v>
      </c>
      <c r="E196" s="20" t="s">
        <v>401</v>
      </c>
      <c r="F19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6" s="22">
        <v>0.6</v>
      </c>
      <c r="H196" s="17" t="e">
        <f>DATEDIF(#REF!,#REF!,"y") &amp; " años " &amp; DATEDIF(#REF!,#REF!,"ym") &amp; " meses " &amp; DATEDIF(#REF!,#REF!,"md") &amp; " días"</f>
        <v>#REF!</v>
      </c>
      <c r="I196" s="17" t="e">
        <f>DATEDIF(#REF!,#REF!,"y") &amp; " años " &amp; DATEDIF(#REF!,#REF!,"ym") &amp; " meses " &amp; DATEDIF(#REF!,#REF!,"md") &amp; " días"</f>
        <v>#REF!</v>
      </c>
      <c r="J196" s="53"/>
      <c r="K196" s="54"/>
      <c r="L196" s="55"/>
      <c r="M196" s="23">
        <v>23826.3</v>
      </c>
      <c r="N196" s="24" t="s">
        <v>214</v>
      </c>
    </row>
    <row r="197" spans="1:18" s="25" customFormat="1" ht="45" customHeight="1" x14ac:dyDescent="0.25">
      <c r="A197" s="17">
        <v>59</v>
      </c>
      <c r="B197" s="17"/>
      <c r="C197" s="19" t="s">
        <v>256</v>
      </c>
      <c r="D197" s="19" t="s">
        <v>402</v>
      </c>
      <c r="E197" s="20" t="s">
        <v>403</v>
      </c>
      <c r="F19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7" s="22">
        <v>0.7</v>
      </c>
      <c r="H197" s="17" t="e">
        <f>DATEDIF(#REF!,#REF!,"y") &amp; " años " &amp; DATEDIF(#REF!,#REF!,"ym") &amp; " meses " &amp; DATEDIF(#REF!,#REF!,"md") &amp; " días"</f>
        <v>#REF!</v>
      </c>
      <c r="I197" s="17" t="e">
        <f>DATEDIF(#REF!,#REF!,"y") &amp; " años " &amp; DATEDIF(#REF!,#REF!,"ym") &amp; " meses " &amp; DATEDIF(#REF!,#REF!,"md") &amp; " días"</f>
        <v>#REF!</v>
      </c>
      <c r="J197" s="53"/>
      <c r="K197" s="54"/>
      <c r="L197" s="55"/>
      <c r="M197" s="23">
        <v>13050</v>
      </c>
      <c r="N197" s="24" t="s">
        <v>214</v>
      </c>
    </row>
    <row r="198" spans="1:18" s="25" customFormat="1" ht="45" customHeight="1" x14ac:dyDescent="0.2">
      <c r="A198" s="17">
        <v>60</v>
      </c>
      <c r="B198" s="18"/>
      <c r="C198" s="19" t="s">
        <v>404</v>
      </c>
      <c r="D198" s="19" t="s">
        <v>405</v>
      </c>
      <c r="E198" s="20" t="s">
        <v>406</v>
      </c>
      <c r="F19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8" s="22">
        <v>0.72499999999999998</v>
      </c>
      <c r="H198" s="17" t="e">
        <f>DATEDIF(#REF!,#REF!,"y") &amp; " años " &amp; DATEDIF(#REF!,#REF!,"ym") &amp; " meses " &amp; DATEDIF(#REF!,#REF!,"md") &amp; " días"</f>
        <v>#REF!</v>
      </c>
      <c r="I198" s="17"/>
      <c r="J198" s="53"/>
      <c r="K198" s="54"/>
      <c r="L198" s="55"/>
      <c r="M198" s="23">
        <f>17052.71</f>
        <v>17052.71</v>
      </c>
      <c r="N198" s="24" t="s">
        <v>22</v>
      </c>
    </row>
    <row r="199" spans="1:18" s="25" customFormat="1" ht="45" customHeight="1" x14ac:dyDescent="0.2">
      <c r="A199" s="17">
        <v>61</v>
      </c>
      <c r="B199" s="18"/>
      <c r="C199" s="19" t="s">
        <v>404</v>
      </c>
      <c r="D199" s="19" t="s">
        <v>407</v>
      </c>
      <c r="E199" s="20" t="s">
        <v>408</v>
      </c>
      <c r="F19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199" s="22">
        <v>0.72499999999999998</v>
      </c>
      <c r="H199" s="17" t="e">
        <f>DATEDIF(#REF!,#REF!,"y") &amp; " años " &amp; DATEDIF(#REF!,#REF!,"ym") &amp; " meses " &amp; DATEDIF(#REF!,#REF!,"md") &amp; " días"</f>
        <v>#REF!</v>
      </c>
      <c r="I199" s="17"/>
      <c r="J199" s="53"/>
      <c r="K199" s="54"/>
      <c r="L199" s="55"/>
      <c r="M199" s="23">
        <f>17052.71</f>
        <v>17052.71</v>
      </c>
      <c r="N199" s="24" t="s">
        <v>22</v>
      </c>
    </row>
    <row r="200" spans="1:18" s="25" customFormat="1" ht="45" customHeight="1" x14ac:dyDescent="0.2">
      <c r="A200" s="17">
        <v>62</v>
      </c>
      <c r="B200" s="18"/>
      <c r="C200" s="19" t="s">
        <v>404</v>
      </c>
      <c r="D200" s="19" t="s">
        <v>409</v>
      </c>
      <c r="E200" s="20" t="s">
        <v>410</v>
      </c>
      <c r="F20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0" s="22">
        <v>0.82499999999999996</v>
      </c>
      <c r="H200" s="17" t="e">
        <f>DATEDIF(#REF!,#REF!,"y") &amp; " años " &amp; DATEDIF(#REF!,#REF!,"ym") &amp; " meses " &amp; DATEDIF(#REF!,#REF!,"md") &amp; " días"</f>
        <v>#REF!</v>
      </c>
      <c r="I200" s="17"/>
      <c r="J200" s="53"/>
      <c r="K200" s="54"/>
      <c r="L200" s="55"/>
      <c r="M200" s="23">
        <f>17052.7</f>
        <v>17052.7</v>
      </c>
      <c r="N200" s="24" t="s">
        <v>22</v>
      </c>
    </row>
    <row r="201" spans="1:18" s="25" customFormat="1" ht="45" customHeight="1" x14ac:dyDescent="0.25">
      <c r="A201" s="17">
        <v>63</v>
      </c>
      <c r="B201" s="17"/>
      <c r="C201" s="19" t="s">
        <v>411</v>
      </c>
      <c r="D201" s="19" t="s">
        <v>412</v>
      </c>
      <c r="E201" s="20" t="s">
        <v>413</v>
      </c>
      <c r="F20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1" s="22">
        <v>0.91</v>
      </c>
      <c r="H201" s="17" t="e">
        <f>DATEDIF(#REF!,#REF!,"y") &amp; " años " &amp; DATEDIF(#REF!,#REF!,"ym") &amp; " meses " &amp; DATEDIF(#REF!,#REF!,"md") &amp; " días"</f>
        <v>#REF!</v>
      </c>
      <c r="I201" s="17"/>
      <c r="J201" s="53"/>
      <c r="K201" s="54"/>
      <c r="L201" s="55"/>
      <c r="M201" s="23">
        <f>12500</f>
        <v>12500</v>
      </c>
      <c r="N201" s="24" t="s">
        <v>22</v>
      </c>
    </row>
    <row r="202" spans="1:18" s="25" customFormat="1" ht="45" customHeight="1" x14ac:dyDescent="0.25">
      <c r="A202" s="17">
        <v>64</v>
      </c>
      <c r="B202" s="17"/>
      <c r="C202" s="19" t="s">
        <v>414</v>
      </c>
      <c r="D202" s="19" t="s">
        <v>415</v>
      </c>
      <c r="E202" s="20" t="s">
        <v>416</v>
      </c>
      <c r="F20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2" s="22">
        <v>0.72499999999999998</v>
      </c>
      <c r="H202" s="17" t="e">
        <f>DATEDIF(#REF!,#REF!,"y") &amp; " años " &amp; DATEDIF(#REF!,#REF!,"ym") &amp; " meses " &amp; DATEDIF(#REF!,#REF!,"md") &amp; " días"</f>
        <v>#REF!</v>
      </c>
      <c r="I202" s="17"/>
      <c r="J202" s="53"/>
      <c r="K202" s="54"/>
      <c r="L202" s="55"/>
      <c r="M202" s="23">
        <v>12500</v>
      </c>
      <c r="N202" s="24" t="s">
        <v>22</v>
      </c>
    </row>
    <row r="203" spans="1:18" s="25" customFormat="1" ht="45" customHeight="1" x14ac:dyDescent="0.25">
      <c r="A203" s="17">
        <v>65</v>
      </c>
      <c r="B203" s="17"/>
      <c r="C203" s="19" t="s">
        <v>269</v>
      </c>
      <c r="D203" s="19" t="s">
        <v>417</v>
      </c>
      <c r="E203" s="20" t="s">
        <v>418</v>
      </c>
      <c r="F20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3" s="22">
        <v>1</v>
      </c>
      <c r="H203" s="17" t="e">
        <f>DATEDIF(#REF!,#REF!,"y") &amp; " años " &amp; DATEDIF(#REF!,#REF!,"ym") &amp; " meses " &amp; DATEDIF(#REF!,#REF!,"md") &amp; " días"</f>
        <v>#REF!</v>
      </c>
      <c r="I203" s="17"/>
      <c r="J203" s="53"/>
      <c r="K203" s="54"/>
      <c r="L203" s="55"/>
      <c r="M203" s="23">
        <v>12500</v>
      </c>
      <c r="N203" s="24" t="s">
        <v>28</v>
      </c>
    </row>
    <row r="205" spans="1:18" x14ac:dyDescent="0.2">
      <c r="A205" s="58" t="s">
        <v>419</v>
      </c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7"/>
      <c r="P205" s="7"/>
      <c r="Q205" s="7"/>
      <c r="R205" s="7"/>
    </row>
    <row r="206" spans="1:18" s="16" customFormat="1" ht="25.5" x14ac:dyDescent="0.2">
      <c r="A206" s="8" t="s">
        <v>7</v>
      </c>
      <c r="B206" s="8" t="s">
        <v>8</v>
      </c>
      <c r="C206" s="9" t="s">
        <v>9</v>
      </c>
      <c r="D206" s="9" t="s">
        <v>10</v>
      </c>
      <c r="E206" s="10" t="s">
        <v>11</v>
      </c>
      <c r="F206" s="11" t="s">
        <v>12</v>
      </c>
      <c r="G206" s="12" t="s">
        <v>13</v>
      </c>
      <c r="H206" s="9" t="s">
        <v>14</v>
      </c>
      <c r="I206" s="13" t="s">
        <v>15</v>
      </c>
      <c r="J206" s="59" t="s">
        <v>16</v>
      </c>
      <c r="K206" s="60"/>
      <c r="L206" s="61"/>
      <c r="M206" s="14" t="s">
        <v>17</v>
      </c>
      <c r="N206" s="15" t="s">
        <v>18</v>
      </c>
    </row>
    <row r="207" spans="1:18" s="25" customFormat="1" ht="45" customHeight="1" x14ac:dyDescent="0.25">
      <c r="A207" s="17">
        <v>1</v>
      </c>
      <c r="B207" s="17"/>
      <c r="C207" s="19" t="s">
        <v>19</v>
      </c>
      <c r="D207" s="19" t="s">
        <v>420</v>
      </c>
      <c r="E207" s="20" t="s">
        <v>421</v>
      </c>
      <c r="F20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7" s="22">
        <v>1</v>
      </c>
      <c r="H207" s="17" t="e">
        <f>DATEDIF(#REF!,#REF!,"y") &amp; " años " &amp; DATEDIF(#REF!,#REF!,"ym") &amp; " meses " &amp; DATEDIF(#REF!,#REF!,"md") &amp; " días"</f>
        <v>#REF!</v>
      </c>
      <c r="I207" s="17" t="e">
        <f>DATEDIF(#REF!,#REF!,"y") &amp; " años " &amp; DATEDIF(#REF!,#REF!,"ym") &amp; " meses " &amp; DATEDIF(#REF!,#REF!,"md") &amp; " días"</f>
        <v>#REF!</v>
      </c>
      <c r="J207" s="53"/>
      <c r="K207" s="54"/>
      <c r="L207" s="55"/>
      <c r="M207" s="23">
        <v>70000</v>
      </c>
      <c r="N207" s="24" t="s">
        <v>22</v>
      </c>
    </row>
    <row r="208" spans="1:18" s="25" customFormat="1" ht="45" customHeight="1" x14ac:dyDescent="0.25">
      <c r="A208" s="17">
        <v>2</v>
      </c>
      <c r="B208" s="17"/>
      <c r="C208" s="19" t="s">
        <v>19</v>
      </c>
      <c r="D208" s="19" t="s">
        <v>422</v>
      </c>
      <c r="E208" s="20" t="s">
        <v>423</v>
      </c>
      <c r="F20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8" s="22">
        <v>1</v>
      </c>
      <c r="H208" s="17" t="e">
        <f>DATEDIF(#REF!,#REF!,"y") &amp; " años " &amp; DATEDIF(#REF!,#REF!,"ym") &amp; " meses " &amp; DATEDIF(#REF!,#REF!,"md") &amp; " días"</f>
        <v>#REF!</v>
      </c>
      <c r="I208" s="17" t="e">
        <f>DATEDIF(#REF!,#REF!,"y") &amp; " años " &amp; DATEDIF(#REF!,#REF!,"ym") &amp; " meses " &amp; DATEDIF(#REF!,#REF!,"md") &amp; " días"</f>
        <v>#REF!</v>
      </c>
      <c r="J208" s="53"/>
      <c r="K208" s="54"/>
      <c r="L208" s="55"/>
      <c r="M208" s="23">
        <v>70000</v>
      </c>
      <c r="N208" s="24" t="s">
        <v>22</v>
      </c>
    </row>
    <row r="209" spans="1:14" s="25" customFormat="1" ht="45" customHeight="1" x14ac:dyDescent="0.25">
      <c r="A209" s="17">
        <v>3</v>
      </c>
      <c r="B209" s="17"/>
      <c r="C209" s="19" t="s">
        <v>19</v>
      </c>
      <c r="D209" s="19" t="s">
        <v>424</v>
      </c>
      <c r="E209" s="20" t="s">
        <v>425</v>
      </c>
      <c r="F20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09" s="22">
        <v>0.91</v>
      </c>
      <c r="H209" s="17" t="e">
        <f>DATEDIF(#REF!,#REF!,"y") &amp; " años " &amp; DATEDIF(#REF!,#REF!,"ym") &amp; " meses " &amp; DATEDIF(#REF!,#REF!,"md") &amp; " días"</f>
        <v>#REF!</v>
      </c>
      <c r="I209" s="17" t="e">
        <f>DATEDIF(#REF!,#REF!,"y") &amp; " años " &amp; DATEDIF(#REF!,#REF!,"ym") &amp; " meses " &amp; DATEDIF(#REF!,#REF!,"md") &amp; " días"</f>
        <v>#REF!</v>
      </c>
      <c r="J209" s="53"/>
      <c r="K209" s="54"/>
      <c r="L209" s="55"/>
      <c r="M209" s="23">
        <v>120000</v>
      </c>
      <c r="N209" s="24" t="s">
        <v>22</v>
      </c>
    </row>
    <row r="210" spans="1:14" s="25" customFormat="1" ht="45" customHeight="1" x14ac:dyDescent="0.25">
      <c r="A210" s="17">
        <v>4</v>
      </c>
      <c r="B210" s="17"/>
      <c r="C210" s="19" t="s">
        <v>19</v>
      </c>
      <c r="D210" s="19" t="s">
        <v>426</v>
      </c>
      <c r="E210" s="20" t="s">
        <v>427</v>
      </c>
      <c r="F21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0" s="22">
        <v>1</v>
      </c>
      <c r="H210" s="17" t="e">
        <f>DATEDIF(#REF!,#REF!,"y") &amp; " años " &amp; DATEDIF(#REF!,#REF!,"ym") &amp; " meses " &amp; DATEDIF(#REF!,#REF!,"md") &amp; " días"</f>
        <v>#REF!</v>
      </c>
      <c r="I210" s="17" t="e">
        <f>DATEDIF(#REF!,#REF!,"y") &amp; " años " &amp; DATEDIF(#REF!,#REF!,"ym") &amp; " meses " &amp; DATEDIF(#REF!,#REF!,"md") &amp; " días"</f>
        <v>#REF!</v>
      </c>
      <c r="J210" s="53"/>
      <c r="K210" s="54"/>
      <c r="L210" s="55"/>
      <c r="M210" s="23">
        <v>120000</v>
      </c>
      <c r="N210" s="24" t="s">
        <v>22</v>
      </c>
    </row>
    <row r="211" spans="1:14" s="25" customFormat="1" ht="45" customHeight="1" x14ac:dyDescent="0.25">
      <c r="A211" s="17">
        <v>5</v>
      </c>
      <c r="B211" s="17"/>
      <c r="C211" s="19" t="s">
        <v>19</v>
      </c>
      <c r="D211" s="19" t="s">
        <v>428</v>
      </c>
      <c r="E211" s="20" t="s">
        <v>429</v>
      </c>
      <c r="F21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1" s="22">
        <v>1</v>
      </c>
      <c r="H211" s="17" t="e">
        <f>DATEDIF(#REF!,#REF!,"y") &amp; " años " &amp; DATEDIF(#REF!,#REF!,"ym") &amp; " meses " &amp; DATEDIF(#REF!,#REF!,"md") &amp; " días"</f>
        <v>#REF!</v>
      </c>
      <c r="I211" s="17" t="e">
        <f>DATEDIF(#REF!,#REF!,"y") &amp; " años " &amp; DATEDIF(#REF!,#REF!,"ym") &amp; " meses " &amp; DATEDIF(#REF!,#REF!,"md") &amp; " días"</f>
        <v>#REF!</v>
      </c>
      <c r="J211" s="53"/>
      <c r="K211" s="54"/>
      <c r="L211" s="55"/>
      <c r="M211" s="23">
        <v>70000</v>
      </c>
      <c r="N211" s="24" t="s">
        <v>22</v>
      </c>
    </row>
    <row r="212" spans="1:14" s="25" customFormat="1" ht="45" customHeight="1" x14ac:dyDescent="0.25">
      <c r="A212" s="17">
        <v>6</v>
      </c>
      <c r="B212" s="17"/>
      <c r="C212" s="19" t="s">
        <v>19</v>
      </c>
      <c r="D212" s="19" t="s">
        <v>430</v>
      </c>
      <c r="E212" s="20" t="s">
        <v>431</v>
      </c>
      <c r="F212" s="21" t="e">
        <f>DATEDIF(#REF!,#REF!,"y") + DATEDIF(#REF!,#REF!,"y") + DATEDIF(#REF!,#REF!,"y")  + DATEDIF(#REF!,#REF!,"y")+ SUM(#REF!) &amp; " años " &amp; DATEDIF(#REF!,#REF!,"ym") + DATEDIF(#REF!,#REF!,"ym") + DATEDIF(#REF!,#REF!,"ym")  + DATEDIF(#REF!,#REF!,"ym") + SUM(#REF!) - SUM(#REF!) &amp; " meses " &amp; DATEDIF(#REF!,#REF!,"md") + DATEDIF(#REF!,#REF!,"md") + DATEDIF(#REF!,#REF!,"md")  + DATEDIF(#REF!,#REF!,"md") - SUM(#REF!) &amp; " días"</f>
        <v>#REF!</v>
      </c>
      <c r="G212" s="22">
        <v>1</v>
      </c>
      <c r="H212" s="17" t="e">
        <f>DATEDIF(#REF!,#REF!,"y") &amp; " años " &amp; DATEDIF(#REF!,#REF!,"ym") &amp; " meses " &amp; DATEDIF(#REF!,#REF!,"md") &amp; " días"</f>
        <v>#REF!</v>
      </c>
      <c r="I212" s="17" t="e">
        <f>DATEDIF(#REF!,#REF!,"y") &amp; " años " &amp; DATEDIF(#REF!,#REF!,"ym") &amp; " meses " &amp; DATEDIF(#REF!,#REF!,"md") &amp; " días"</f>
        <v>#REF!</v>
      </c>
      <c r="J212" s="53"/>
      <c r="K212" s="54"/>
      <c r="L212" s="55"/>
      <c r="M212" s="23">
        <f>46487.03+25000</f>
        <v>71487.03</v>
      </c>
      <c r="N212" s="24" t="s">
        <v>22</v>
      </c>
    </row>
    <row r="213" spans="1:14" s="25" customFormat="1" ht="45" customHeight="1" x14ac:dyDescent="0.25">
      <c r="A213" s="17">
        <v>7</v>
      </c>
      <c r="B213" s="17"/>
      <c r="C213" s="19" t="s">
        <v>19</v>
      </c>
      <c r="D213" s="19" t="s">
        <v>432</v>
      </c>
      <c r="E213" s="20" t="s">
        <v>433</v>
      </c>
      <c r="F213" s="21" t="e">
        <f>DATEDIF(#REF!,#REF!,"y") + DATEDIF(#REF!,#REF!,"y") + DATEDIF(#REF!,#REF!,"y")  + DATEDIF(#REF!,#REF!,"y")+ SUM(#REF!) &amp; " años " &amp; DATEDIF(#REF!,#REF!,"ym") + DATEDIF(#REF!,#REF!,"ym") + DATEDIF(#REF!,#REF!,"ym")  + DATEDIF(#REF!,#REF!,"ym") + SUM(#REF!) - SUM(#REF!) &amp; " meses " &amp; DATEDIF(#REF!,#REF!,"md") + DATEDIF(#REF!,#REF!,"md") + DATEDIF(#REF!,#REF!,"md")  + DATEDIF(#REF!,#REF!,"md") - SUM(#REF!) &amp; " días"</f>
        <v>#REF!</v>
      </c>
      <c r="G213" s="22">
        <v>0.65</v>
      </c>
      <c r="H213" s="17" t="e">
        <f>DATEDIF(#REF!,#REF!,"y") &amp; " años " &amp; DATEDIF(#REF!,#REF!,"ym") &amp; " meses " &amp; DATEDIF(#REF!,#REF!,"md") &amp; " días"</f>
        <v>#REF!</v>
      </c>
      <c r="I213" s="17" t="e">
        <f>DATEDIF(#REF!,#REF!,"y") &amp; " años " &amp; DATEDIF(#REF!,#REF!,"ym") &amp; " meses " &amp; DATEDIF(#REF!,#REF!,"md") &amp; " días"</f>
        <v>#REF!</v>
      </c>
      <c r="J213" s="53"/>
      <c r="K213" s="54"/>
      <c r="L213" s="55"/>
      <c r="M213" s="23">
        <v>70000</v>
      </c>
      <c r="N213" s="24" t="s">
        <v>22</v>
      </c>
    </row>
    <row r="214" spans="1:14" s="25" customFormat="1" ht="45" customHeight="1" x14ac:dyDescent="0.25">
      <c r="A214" s="17">
        <v>8</v>
      </c>
      <c r="B214" s="17"/>
      <c r="C214" s="19" t="s">
        <v>19</v>
      </c>
      <c r="D214" s="19" t="s">
        <v>434</v>
      </c>
      <c r="E214" s="20" t="s">
        <v>435</v>
      </c>
      <c r="F21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4" s="22">
        <v>1</v>
      </c>
      <c r="H214" s="17" t="e">
        <f>DATEDIF(#REF!,#REF!,"y") &amp; " años " &amp; DATEDIF(#REF!,#REF!,"ym") &amp; " meses " &amp; DATEDIF(#REF!,#REF!,"md") &amp; " días"</f>
        <v>#REF!</v>
      </c>
      <c r="I214" s="17" t="e">
        <f>DATEDIF(#REF!,#REF!,"y") &amp; " años " &amp; DATEDIF(#REF!,#REF!,"ym") &amp; " meses " &amp; DATEDIF(#REF!,#REF!,"md") &amp; " días"</f>
        <v>#REF!</v>
      </c>
      <c r="J214" s="53"/>
      <c r="K214" s="54"/>
      <c r="L214" s="55"/>
      <c r="M214" s="23">
        <v>70000</v>
      </c>
      <c r="N214" s="24" t="s">
        <v>22</v>
      </c>
    </row>
    <row r="215" spans="1:14" s="25" customFormat="1" ht="45" customHeight="1" x14ac:dyDescent="0.25">
      <c r="A215" s="17">
        <v>9</v>
      </c>
      <c r="B215" s="17"/>
      <c r="C215" s="19" t="s">
        <v>29</v>
      </c>
      <c r="D215" s="19" t="s">
        <v>436</v>
      </c>
      <c r="E215" s="20" t="s">
        <v>437</v>
      </c>
      <c r="F21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5" s="22">
        <v>1</v>
      </c>
      <c r="H215" s="17" t="e">
        <f>DATEDIF(#REF!,#REF!,"y") &amp; " años " &amp; DATEDIF(#REF!,#REF!,"ym") &amp; " meses " &amp; DATEDIF(#REF!,#REF!,"md") &amp; " días"</f>
        <v>#REF!</v>
      </c>
      <c r="I215" s="17" t="e">
        <f>DATEDIF(#REF!,#REF!,"y") &amp; " años " &amp; DATEDIF(#REF!,#REF!,"ym") &amp; " meses " &amp; DATEDIF(#REF!,#REF!,"md") &amp; " días"</f>
        <v>#REF!</v>
      </c>
      <c r="J215" s="53"/>
      <c r="K215" s="54"/>
      <c r="L215" s="55"/>
      <c r="M215" s="23">
        <v>60000</v>
      </c>
      <c r="N215" s="24" t="s">
        <v>22</v>
      </c>
    </row>
    <row r="216" spans="1:14" s="25" customFormat="1" ht="45" customHeight="1" x14ac:dyDescent="0.25">
      <c r="A216" s="17">
        <v>10</v>
      </c>
      <c r="B216" s="17"/>
      <c r="C216" s="19" t="s">
        <v>29</v>
      </c>
      <c r="D216" s="19" t="s">
        <v>438</v>
      </c>
      <c r="E216" s="20" t="s">
        <v>439</v>
      </c>
      <c r="F21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6" s="22">
        <v>1</v>
      </c>
      <c r="H216" s="17" t="e">
        <f>DATEDIF(#REF!,#REF!,"y") &amp; " años " &amp; DATEDIF(#REF!,#REF!,"ym") &amp; " meses " &amp; DATEDIF(#REF!,#REF!,"md") &amp; " días"</f>
        <v>#REF!</v>
      </c>
      <c r="I216" s="17" t="e">
        <f>DATEDIF(#REF!,#REF!,"y") &amp; " años " &amp; DATEDIF(#REF!,#REF!,"ym") &amp; " meses " &amp; DATEDIF(#REF!,#REF!,"md") &amp; " días"</f>
        <v>#REF!</v>
      </c>
      <c r="J216" s="53"/>
      <c r="K216" s="54"/>
      <c r="L216" s="55"/>
      <c r="M216" s="23">
        <v>70000</v>
      </c>
      <c r="N216" s="24" t="s">
        <v>22</v>
      </c>
    </row>
    <row r="217" spans="1:14" s="25" customFormat="1" ht="45" customHeight="1" x14ac:dyDescent="0.25">
      <c r="A217" s="17">
        <v>11</v>
      </c>
      <c r="B217" s="17"/>
      <c r="C217" s="19" t="s">
        <v>29</v>
      </c>
      <c r="D217" s="19" t="s">
        <v>440</v>
      </c>
      <c r="E217" s="20" t="s">
        <v>441</v>
      </c>
      <c r="F21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7" s="22">
        <v>0.82499999999999996</v>
      </c>
      <c r="H217" s="17" t="e">
        <f>DATEDIF(#REF!,#REF!,"y") &amp; " años " &amp; DATEDIF(#REF!,#REF!,"ym") &amp; " meses " &amp; DATEDIF(#REF!,#REF!,"md") &amp; " días"</f>
        <v>#REF!</v>
      </c>
      <c r="I217" s="17" t="e">
        <f>DATEDIF(#REF!,#REF!,"y") &amp; " años " &amp; DATEDIF(#REF!,#REF!,"ym") &amp; " meses " &amp; DATEDIF(#REF!,#REF!,"md") &amp; " días"</f>
        <v>#REF!</v>
      </c>
      <c r="J217" s="53"/>
      <c r="K217" s="54"/>
      <c r="L217" s="55"/>
      <c r="M217" s="23">
        <f>38187.54</f>
        <v>38187.54</v>
      </c>
      <c r="N217" s="24" t="s">
        <v>22</v>
      </c>
    </row>
    <row r="218" spans="1:14" s="25" customFormat="1" ht="45" customHeight="1" x14ac:dyDescent="0.25">
      <c r="A218" s="17">
        <v>12</v>
      </c>
      <c r="B218" s="17"/>
      <c r="C218" s="19" t="s">
        <v>29</v>
      </c>
      <c r="D218" s="19" t="s">
        <v>442</v>
      </c>
      <c r="E218" s="20" t="s">
        <v>443</v>
      </c>
      <c r="F21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8" s="22">
        <v>1</v>
      </c>
      <c r="H218" s="17" t="e">
        <f>DATEDIF(#REF!,#REF!,"y") &amp; " años " &amp; DATEDIF(#REF!,#REF!,"ym") &amp; " meses " &amp; DATEDIF(#REF!,#REF!,"md") &amp; " días"</f>
        <v>#REF!</v>
      </c>
      <c r="I218" s="17" t="e">
        <f>DATEDIF(#REF!,#REF!,"y") &amp; " años " &amp; DATEDIF(#REF!,#REF!,"ym") &amp; " meses " &amp; DATEDIF(#REF!,#REF!,"md") &amp; " días"</f>
        <v>#REF!</v>
      </c>
      <c r="J218" s="53"/>
      <c r="K218" s="54"/>
      <c r="L218" s="55"/>
      <c r="M218" s="23">
        <v>60000</v>
      </c>
      <c r="N218" s="24" t="s">
        <v>22</v>
      </c>
    </row>
    <row r="219" spans="1:14" s="25" customFormat="1" ht="45" customHeight="1" x14ac:dyDescent="0.25">
      <c r="A219" s="17">
        <v>13</v>
      </c>
      <c r="B219" s="17"/>
      <c r="C219" s="19" t="s">
        <v>29</v>
      </c>
      <c r="D219" s="19" t="s">
        <v>444</v>
      </c>
      <c r="E219" s="20" t="s">
        <v>445</v>
      </c>
      <c r="F21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19" s="22">
        <v>1</v>
      </c>
      <c r="H219" s="17" t="e">
        <f>DATEDIF(#REF!,#REF!,"y") &amp; " años " &amp; DATEDIF(#REF!,#REF!,"ym") &amp; " meses " &amp; DATEDIF(#REF!,#REF!,"md") &amp; " días"</f>
        <v>#REF!</v>
      </c>
      <c r="I219" s="17" t="e">
        <f>DATEDIF(#REF!,#REF!,"y") &amp; " años " &amp; DATEDIF(#REF!,#REF!,"ym") &amp; " meses " &amp; DATEDIF(#REF!,#REF!,"md") &amp; " días"</f>
        <v>#REF!</v>
      </c>
      <c r="J219" s="53"/>
      <c r="K219" s="54"/>
      <c r="L219" s="55"/>
      <c r="M219" s="23">
        <v>33637.53</v>
      </c>
      <c r="N219" s="24" t="s">
        <v>22</v>
      </c>
    </row>
    <row r="220" spans="1:14" s="25" customFormat="1" ht="45" customHeight="1" x14ac:dyDescent="0.25">
      <c r="A220" s="17">
        <v>14</v>
      </c>
      <c r="B220" s="17"/>
      <c r="C220" s="19" t="s">
        <v>29</v>
      </c>
      <c r="D220" s="19" t="s">
        <v>446</v>
      </c>
      <c r="E220" s="20" t="s">
        <v>447</v>
      </c>
      <c r="F22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0" s="22">
        <v>0.72499999999999998</v>
      </c>
      <c r="H220" s="17" t="e">
        <f>DATEDIF(#REF!,#REF!,"y") &amp; " años " &amp; DATEDIF(#REF!,#REF!,"ym") &amp; " meses " &amp; DATEDIF(#REF!,#REF!,"md") &amp; " días"</f>
        <v>#REF!</v>
      </c>
      <c r="I220" s="17" t="e">
        <f>DATEDIF(#REF!,#REF!,"y") &amp; " años " &amp; DATEDIF(#REF!,#REF!,"ym") &amp; " meses " &amp; DATEDIF(#REF!,#REF!,"md") &amp; " días"</f>
        <v>#REF!</v>
      </c>
      <c r="J220" s="53"/>
      <c r="K220" s="54"/>
      <c r="L220" s="55"/>
      <c r="M220" s="23">
        <v>90000</v>
      </c>
      <c r="N220" s="24" t="s">
        <v>22</v>
      </c>
    </row>
    <row r="221" spans="1:14" s="25" customFormat="1" ht="45" customHeight="1" x14ac:dyDescent="0.25">
      <c r="A221" s="17">
        <v>15</v>
      </c>
      <c r="B221" s="17"/>
      <c r="C221" s="19" t="s">
        <v>29</v>
      </c>
      <c r="D221" s="19" t="s">
        <v>448</v>
      </c>
      <c r="E221" s="20" t="s">
        <v>449</v>
      </c>
      <c r="F22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1" s="22">
        <v>1</v>
      </c>
      <c r="H221" s="17" t="e">
        <f>DATEDIF(#REF!,#REF!,"y") &amp; " años " &amp; DATEDIF(#REF!,#REF!,"ym") &amp; " meses " &amp; DATEDIF(#REF!,#REF!,"md") &amp; " días"</f>
        <v>#REF!</v>
      </c>
      <c r="I221" s="17" t="e">
        <f>DATEDIF(#REF!,#REF!,"y") &amp; " años " &amp; DATEDIF(#REF!,#REF!,"ym") &amp; " meses " &amp; DATEDIF(#REF!,#REF!,"md") &amp; " días"</f>
        <v>#REF!</v>
      </c>
      <c r="J221" s="53"/>
      <c r="K221" s="54"/>
      <c r="L221" s="55"/>
      <c r="M221" s="23">
        <v>90000</v>
      </c>
      <c r="N221" s="24" t="s">
        <v>22</v>
      </c>
    </row>
    <row r="222" spans="1:14" s="25" customFormat="1" ht="45" customHeight="1" x14ac:dyDescent="0.25">
      <c r="A222" s="17">
        <v>16</v>
      </c>
      <c r="B222" s="17"/>
      <c r="C222" s="19" t="s">
        <v>44</v>
      </c>
      <c r="D222" s="19" t="s">
        <v>450</v>
      </c>
      <c r="E222" s="20" t="s">
        <v>451</v>
      </c>
      <c r="F22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2" s="22">
        <v>1</v>
      </c>
      <c r="H222" s="17" t="e">
        <f>DATEDIF(#REF!,#REF!,"y") &amp; " años " &amp; DATEDIF(#REF!,#REF!,"ym") &amp; " meses " &amp; DATEDIF(#REF!,#REF!,"md") &amp; " días"</f>
        <v>#REF!</v>
      </c>
      <c r="I222" s="17" t="e">
        <f>DATEDIF(#REF!,#REF!,"y") &amp; " años " &amp; DATEDIF(#REF!,#REF!,"ym") &amp; " meses " &amp; DATEDIF(#REF!,#REF!,"md") &amp; " días"</f>
        <v>#REF!</v>
      </c>
      <c r="J222" s="53"/>
      <c r="K222" s="54"/>
      <c r="L222" s="55"/>
      <c r="M222" s="23">
        <v>29343.32</v>
      </c>
      <c r="N222" s="24" t="s">
        <v>22</v>
      </c>
    </row>
    <row r="223" spans="1:14" s="25" customFormat="1" ht="45" customHeight="1" x14ac:dyDescent="0.25">
      <c r="A223" s="17">
        <v>17</v>
      </c>
      <c r="B223" s="17"/>
      <c r="C223" s="19" t="s">
        <v>44</v>
      </c>
      <c r="D223" s="19" t="s">
        <v>452</v>
      </c>
      <c r="E223" s="20" t="s">
        <v>453</v>
      </c>
      <c r="F22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3" s="22">
        <v>1</v>
      </c>
      <c r="H223" s="17" t="e">
        <f>DATEDIF(#REF!,#REF!,"y") &amp; " años " &amp; DATEDIF(#REF!,#REF!,"ym") &amp; " meses " &amp; DATEDIF(#REF!,#REF!,"md") &amp; " días"</f>
        <v>#REF!</v>
      </c>
      <c r="I223" s="17" t="e">
        <f>DATEDIF(#REF!,#REF!,"y") &amp; " años " &amp; DATEDIF(#REF!,#REF!,"ym") &amp; " meses " &amp; DATEDIF(#REF!,#REF!,"md") &amp; " días"</f>
        <v>#REF!</v>
      </c>
      <c r="J223" s="53"/>
      <c r="K223" s="54"/>
      <c r="L223" s="55"/>
      <c r="M223" s="23">
        <f>33637.53</f>
        <v>33637.53</v>
      </c>
      <c r="N223" s="24" t="s">
        <v>22</v>
      </c>
    </row>
    <row r="224" spans="1:14" s="25" customFormat="1" ht="45" customHeight="1" x14ac:dyDescent="0.25">
      <c r="A224" s="17">
        <v>18</v>
      </c>
      <c r="B224" s="17"/>
      <c r="C224" s="19" t="s">
        <v>44</v>
      </c>
      <c r="D224" s="19" t="s">
        <v>454</v>
      </c>
      <c r="E224" s="20" t="s">
        <v>455</v>
      </c>
      <c r="F22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4" s="22">
        <v>0.625</v>
      </c>
      <c r="H224" s="17" t="e">
        <f>DATEDIF(#REF!,#REF!,"y") &amp; " años " &amp; DATEDIF(#REF!,#REF!,"ym") &amp; " meses " &amp; DATEDIF(#REF!,#REF!,"md") &amp; " días"</f>
        <v>#REF!</v>
      </c>
      <c r="I224" s="17" t="e">
        <f>DATEDIF(#REF!,#REF!,"y") &amp; " años " &amp; DATEDIF(#REF!,#REF!,"ym") &amp; " meses " &amp; DATEDIF(#REF!,#REF!,"md") &amp; " días"</f>
        <v>#REF!</v>
      </c>
      <c r="J224" s="53"/>
      <c r="K224" s="54"/>
      <c r="L224" s="55"/>
      <c r="M224" s="23">
        <v>60000</v>
      </c>
      <c r="N224" s="24" t="s">
        <v>22</v>
      </c>
    </row>
    <row r="225" spans="1:14" s="25" customFormat="1" ht="45" customHeight="1" x14ac:dyDescent="0.25">
      <c r="A225" s="17">
        <v>19</v>
      </c>
      <c r="B225" s="17"/>
      <c r="C225" s="19" t="s">
        <v>44</v>
      </c>
      <c r="D225" s="19" t="s">
        <v>456</v>
      </c>
      <c r="E225" s="20" t="s">
        <v>457</v>
      </c>
      <c r="F22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5" s="22">
        <v>0.8</v>
      </c>
      <c r="H225" s="17" t="e">
        <f>DATEDIF(#REF!,#REF!,"y") &amp; " años " &amp; DATEDIF(#REF!,#REF!,"ym") &amp; " meses " &amp; DATEDIF(#REF!,#REF!,"md") &amp; " días"</f>
        <v>#REF!</v>
      </c>
      <c r="I225" s="17" t="e">
        <f>DATEDIF(#REF!,#REF!,"y") &amp; " años " &amp; DATEDIF(#REF!,#REF!,"ym") &amp; " meses " &amp; DATEDIF(#REF!,#REF!,"md") &amp; " días"</f>
        <v>#REF!</v>
      </c>
      <c r="J225" s="53"/>
      <c r="K225" s="54"/>
      <c r="L225" s="55"/>
      <c r="M225" s="23">
        <f>29343.31+12000</f>
        <v>41343.31</v>
      </c>
      <c r="N225" s="24" t="s">
        <v>22</v>
      </c>
    </row>
    <row r="226" spans="1:14" s="25" customFormat="1" ht="45" customHeight="1" x14ac:dyDescent="0.25">
      <c r="A226" s="17">
        <v>20</v>
      </c>
      <c r="B226" s="17"/>
      <c r="C226" s="19" t="s">
        <v>44</v>
      </c>
      <c r="D226" s="19" t="s">
        <v>458</v>
      </c>
      <c r="E226" s="20" t="s">
        <v>459</v>
      </c>
      <c r="F22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6" s="22">
        <v>1</v>
      </c>
      <c r="H226" s="17" t="e">
        <f>DATEDIF(#REF!,#REF!,"y") &amp; " años " &amp; DATEDIF(#REF!,#REF!,"ym") &amp; " meses " &amp; DATEDIF(#REF!,#REF!,"md") &amp; " días"</f>
        <v>#REF!</v>
      </c>
      <c r="I226" s="17" t="e">
        <f>DATEDIF(#REF!,#REF!,"y") &amp; " años " &amp; DATEDIF(#REF!,#REF!,"ym") &amp; " meses " &amp; DATEDIF(#REF!,#REF!,"md") &amp; " días"</f>
        <v>#REF!</v>
      </c>
      <c r="J226" s="53"/>
      <c r="K226" s="54"/>
      <c r="L226" s="55"/>
      <c r="M226" s="23">
        <f>33637.53</f>
        <v>33637.53</v>
      </c>
      <c r="N226" s="24" t="s">
        <v>22</v>
      </c>
    </row>
    <row r="227" spans="1:14" s="25" customFormat="1" ht="45" customHeight="1" x14ac:dyDescent="0.25">
      <c r="A227" s="17">
        <v>21</v>
      </c>
      <c r="B227" s="17"/>
      <c r="C227" s="19" t="s">
        <v>65</v>
      </c>
      <c r="D227" s="19" t="s">
        <v>460</v>
      </c>
      <c r="E227" s="20" t="s">
        <v>461</v>
      </c>
      <c r="F22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7" s="22">
        <v>1</v>
      </c>
      <c r="H227" s="17" t="e">
        <f>DATEDIF(#REF!,#REF!,"y") &amp; " años " &amp; DATEDIF(#REF!,#REF!,"ym") &amp; " meses " &amp; DATEDIF(#REF!,#REF!,"md") &amp; " días"</f>
        <v>#REF!</v>
      </c>
      <c r="I227" s="17" t="e">
        <f>DATEDIF(#REF!,#REF!,"y") &amp; " años " &amp; DATEDIF(#REF!,#REF!,"ym") &amp; " meses " &amp; DATEDIF(#REF!,#REF!,"md") &amp; " días"</f>
        <v>#REF!</v>
      </c>
      <c r="J227" s="53"/>
      <c r="K227" s="54"/>
      <c r="L227" s="55"/>
      <c r="M227" s="23">
        <f>29343.32</f>
        <v>29343.32</v>
      </c>
      <c r="N227" s="24" t="s">
        <v>22</v>
      </c>
    </row>
    <row r="228" spans="1:14" s="25" customFormat="1" ht="45" customHeight="1" x14ac:dyDescent="0.25">
      <c r="A228" s="17">
        <v>22</v>
      </c>
      <c r="B228" s="17"/>
      <c r="C228" s="19" t="s">
        <v>65</v>
      </c>
      <c r="D228" s="19" t="s">
        <v>462</v>
      </c>
      <c r="E228" s="20" t="s">
        <v>463</v>
      </c>
      <c r="F22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8" s="22">
        <v>0.85</v>
      </c>
      <c r="H228" s="17" t="e">
        <f>DATEDIF(#REF!,#REF!,"y") &amp; " años " &amp; DATEDIF(#REF!,#REF!,"ym") &amp; " meses " &amp; DATEDIF(#REF!,#REF!,"md") &amp; " días"</f>
        <v>#REF!</v>
      </c>
      <c r="I228" s="17" t="e">
        <f>DATEDIF(#REF!,#REF!,"y") &amp; " años " &amp; DATEDIF(#REF!,#REF!,"ym") &amp; " meses " &amp; DATEDIF(#REF!,#REF!,"md") &amp; " días"</f>
        <v>#REF!</v>
      </c>
      <c r="J228" s="53"/>
      <c r="K228" s="54"/>
      <c r="L228" s="55"/>
      <c r="M228" s="23">
        <v>29343.32</v>
      </c>
      <c r="N228" s="24" t="s">
        <v>22</v>
      </c>
    </row>
    <row r="229" spans="1:14" s="25" customFormat="1" ht="45" customHeight="1" x14ac:dyDescent="0.25">
      <c r="A229" s="17">
        <v>23</v>
      </c>
      <c r="B229" s="17"/>
      <c r="C229" s="19" t="s">
        <v>65</v>
      </c>
      <c r="D229" s="19" t="s">
        <v>464</v>
      </c>
      <c r="E229" s="20" t="s">
        <v>465</v>
      </c>
      <c r="F22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29" s="22">
        <v>0.85</v>
      </c>
      <c r="H229" s="17" t="e">
        <f>DATEDIF(#REF!,#REF!,"y") &amp; " años " &amp; DATEDIF(#REF!,#REF!,"ym") &amp; " meses " &amp; DATEDIF(#REF!,#REF!,"md") &amp; " días"</f>
        <v>#REF!</v>
      </c>
      <c r="I229" s="17" t="e">
        <f>DATEDIF(#REF!,#REF!,"y") &amp; " años " &amp; DATEDIF(#REF!,#REF!,"ym") &amp; " meses " &amp; DATEDIF(#REF!,#REF!,"md") &amp; " días"</f>
        <v>#REF!</v>
      </c>
      <c r="J229" s="53"/>
      <c r="K229" s="54"/>
      <c r="L229" s="55"/>
      <c r="M229" s="23">
        <v>29343.32</v>
      </c>
      <c r="N229" s="24" t="s">
        <v>22</v>
      </c>
    </row>
    <row r="230" spans="1:14" s="25" customFormat="1" ht="45" customHeight="1" x14ac:dyDescent="0.25">
      <c r="A230" s="17">
        <v>24</v>
      </c>
      <c r="B230" s="17"/>
      <c r="C230" s="19" t="s">
        <v>65</v>
      </c>
      <c r="D230" s="19" t="s">
        <v>466</v>
      </c>
      <c r="E230" s="20" t="s">
        <v>467</v>
      </c>
      <c r="F23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0" s="22">
        <v>0.77500000000000002</v>
      </c>
      <c r="H230" s="17" t="e">
        <f>DATEDIF(#REF!,#REF!,"y") &amp; " años " &amp; DATEDIF(#REF!,#REF!,"ym") &amp; " meses " &amp; DATEDIF(#REF!,#REF!,"md") &amp; " días"</f>
        <v>#REF!</v>
      </c>
      <c r="I230" s="17" t="e">
        <f>DATEDIF(#REF!,#REF!,"y") &amp; " años " &amp; DATEDIF(#REF!,#REF!,"ym") &amp; " meses " &amp; DATEDIF(#REF!,#REF!,"md") &amp; " días"</f>
        <v>#REF!</v>
      </c>
      <c r="J230" s="53"/>
      <c r="K230" s="54"/>
      <c r="L230" s="55"/>
      <c r="M230" s="23">
        <v>29343.32</v>
      </c>
      <c r="N230" s="24" t="s">
        <v>22</v>
      </c>
    </row>
    <row r="231" spans="1:14" s="25" customFormat="1" ht="45" customHeight="1" x14ac:dyDescent="0.25">
      <c r="A231" s="17">
        <v>25</v>
      </c>
      <c r="B231" s="17"/>
      <c r="C231" s="19" t="s">
        <v>65</v>
      </c>
      <c r="D231" s="19" t="s">
        <v>468</v>
      </c>
      <c r="E231" s="20" t="s">
        <v>469</v>
      </c>
      <c r="F23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1" s="22">
        <v>1</v>
      </c>
      <c r="H231" s="17" t="e">
        <f>DATEDIF(#REF!,#REF!,"y") &amp; " años " &amp; DATEDIF(#REF!,#REF!,"ym") &amp; " meses " &amp; DATEDIF(#REF!,#REF!,"md") &amp; " días"</f>
        <v>#REF!</v>
      </c>
      <c r="I231" s="17" t="e">
        <f>DATEDIF(#REF!,#REF!,"y") &amp; " años " &amp; DATEDIF(#REF!,#REF!,"ym") &amp; " meses " &amp; DATEDIF(#REF!,#REF!,"md") &amp; " días"</f>
        <v>#REF!</v>
      </c>
      <c r="J231" s="53" t="s">
        <v>16</v>
      </c>
      <c r="K231" s="54"/>
      <c r="L231" s="55"/>
      <c r="M231" s="23">
        <v>29343.32</v>
      </c>
      <c r="N231" s="24" t="s">
        <v>22</v>
      </c>
    </row>
    <row r="232" spans="1:14" s="25" customFormat="1" ht="45" customHeight="1" x14ac:dyDescent="0.25">
      <c r="A232" s="17">
        <v>26</v>
      </c>
      <c r="B232" s="20"/>
      <c r="C232" s="19" t="s">
        <v>65</v>
      </c>
      <c r="D232" s="19" t="s">
        <v>470</v>
      </c>
      <c r="E232" s="20" t="s">
        <v>471</v>
      </c>
      <c r="F23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2" s="22">
        <v>0.72499999999999998</v>
      </c>
      <c r="H232" s="17" t="e">
        <f>DATEDIF(#REF!,#REF!,"y") &amp; " años " &amp; DATEDIF(#REF!,#REF!,"ym") &amp; " meses " &amp; DATEDIF(#REF!,#REF!,"md") &amp; " días"</f>
        <v>#REF!</v>
      </c>
      <c r="I232" s="17" t="e">
        <f>DATEDIF(#REF!,#REF!,"y") &amp; " años " &amp; DATEDIF(#REF!,#REF!,"ym") &amp; " meses " &amp; DATEDIF(#REF!,#REF!,"md") &amp; " días"</f>
        <v>#REF!</v>
      </c>
      <c r="J232" s="53"/>
      <c r="K232" s="54"/>
      <c r="L232" s="55"/>
      <c r="M232" s="23">
        <v>27563.57</v>
      </c>
      <c r="N232" s="24" t="s">
        <v>22</v>
      </c>
    </row>
    <row r="233" spans="1:14" s="25" customFormat="1" ht="45" customHeight="1" x14ac:dyDescent="0.25">
      <c r="A233" s="17">
        <v>27</v>
      </c>
      <c r="B233" s="17"/>
      <c r="C233" s="19" t="s">
        <v>65</v>
      </c>
      <c r="D233" s="19" t="s">
        <v>472</v>
      </c>
      <c r="E233" s="20" t="s">
        <v>473</v>
      </c>
      <c r="F23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3" s="22">
        <v>0.77500000000000002</v>
      </c>
      <c r="H233" s="17" t="e">
        <f>DATEDIF(#REF!,#REF!,"y") &amp; " años " &amp; DATEDIF(#REF!,#REF!,"ym") &amp; " meses " &amp; DATEDIF(#REF!,#REF!,"md") &amp; " días"</f>
        <v>#REF!</v>
      </c>
      <c r="I233" s="17" t="e">
        <f>DATEDIF(#REF!,#REF!,"y") &amp; " años " &amp; DATEDIF(#REF!,#REF!,"ym") &amp; " meses " &amp; DATEDIF(#REF!,#REF!,"md") &amp; " días"</f>
        <v>#REF!</v>
      </c>
      <c r="J233" s="53"/>
      <c r="K233" s="54"/>
      <c r="L233" s="55"/>
      <c r="M233" s="23">
        <v>60000</v>
      </c>
      <c r="N233" s="24" t="s">
        <v>22</v>
      </c>
    </row>
    <row r="234" spans="1:14" s="25" customFormat="1" ht="45" customHeight="1" x14ac:dyDescent="0.25">
      <c r="A234" s="17">
        <v>28</v>
      </c>
      <c r="B234" s="17"/>
      <c r="C234" s="19" t="s">
        <v>65</v>
      </c>
      <c r="D234" s="19" t="s">
        <v>474</v>
      </c>
      <c r="E234" s="20" t="s">
        <v>475</v>
      </c>
      <c r="F23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4" s="22">
        <v>1</v>
      </c>
      <c r="H234" s="17" t="e">
        <f>DATEDIF(#REF!,#REF!,"y") &amp; " años " &amp; DATEDIF(#REF!,#REF!,"ym") &amp; " meses " &amp; DATEDIF(#REF!,#REF!,"md") &amp; " días"</f>
        <v>#REF!</v>
      </c>
      <c r="I234" s="17" t="e">
        <f>DATEDIF(#REF!,#REF!,"y") &amp; " años " &amp; DATEDIF(#REF!,#REF!,"ym") &amp; " meses " &amp; DATEDIF(#REF!,#REF!,"md") &amp; " días"</f>
        <v>#REF!</v>
      </c>
      <c r="J234" s="53"/>
      <c r="K234" s="54"/>
      <c r="L234" s="55"/>
      <c r="M234" s="23">
        <f>29343.32</f>
        <v>29343.32</v>
      </c>
      <c r="N234" s="24" t="s">
        <v>22</v>
      </c>
    </row>
    <row r="235" spans="1:14" s="25" customFormat="1" ht="45" customHeight="1" x14ac:dyDescent="0.25">
      <c r="A235" s="17">
        <v>29</v>
      </c>
      <c r="B235" s="17"/>
      <c r="C235" s="26" t="s">
        <v>94</v>
      </c>
      <c r="D235" s="30" t="s">
        <v>476</v>
      </c>
      <c r="E235" s="27" t="s">
        <v>477</v>
      </c>
      <c r="F23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5" s="28">
        <v>1</v>
      </c>
      <c r="H235" s="17" t="e">
        <f>DATEDIF(#REF!,#REF!,"y") &amp; " años " &amp; DATEDIF(#REF!,#REF!,"ym") &amp; " meses " &amp; DATEDIF(#REF!,#REF!,"md") &amp; " días"</f>
        <v>#REF!</v>
      </c>
      <c r="I235" s="17" t="e">
        <f>DATEDIF(#REF!,#REF!,"y") &amp; " años " &amp; DATEDIF(#REF!,#REF!,"ym") &amp; " meses " &amp; DATEDIF(#REF!,#REF!,"md") &amp; " días"</f>
        <v>#REF!</v>
      </c>
      <c r="J235" s="53"/>
      <c r="K235" s="54"/>
      <c r="L235" s="55"/>
      <c r="M235" s="24">
        <f>29343.32+12000</f>
        <v>41343.32</v>
      </c>
      <c r="N235" s="24" t="s">
        <v>40</v>
      </c>
    </row>
    <row r="236" spans="1:14" s="25" customFormat="1" ht="45" customHeight="1" x14ac:dyDescent="0.25">
      <c r="A236" s="17">
        <v>30</v>
      </c>
      <c r="B236" s="17"/>
      <c r="C236" s="19" t="s">
        <v>101</v>
      </c>
      <c r="D236" s="19" t="s">
        <v>478</v>
      </c>
      <c r="E236" s="20" t="s">
        <v>479</v>
      </c>
      <c r="F23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6" s="22">
        <v>0.7</v>
      </c>
      <c r="H236" s="17" t="e">
        <f>DATEDIF(#REF!,#REF!,"y") &amp; " años " &amp; DATEDIF(#REF!,#REF!,"ym") &amp; " meses " &amp; DATEDIF(#REF!,#REF!,"md") &amp; " días"</f>
        <v>#REF!</v>
      </c>
      <c r="I236" s="17" t="e">
        <f>DATEDIF(#REF!,#REF!,"y") &amp; " años " &amp; DATEDIF(#REF!,#REF!,"ym") &amp; " meses " &amp; DATEDIF(#REF!,#REF!,"md") &amp; " días"</f>
        <v>#REF!</v>
      </c>
      <c r="J236" s="53"/>
      <c r="K236" s="54"/>
      <c r="L236" s="55"/>
      <c r="M236" s="23">
        <v>27563.57</v>
      </c>
      <c r="N236" s="24" t="s">
        <v>28</v>
      </c>
    </row>
    <row r="237" spans="1:14" s="25" customFormat="1" ht="45" customHeight="1" x14ac:dyDescent="0.25">
      <c r="A237" s="17">
        <v>31</v>
      </c>
      <c r="B237" s="17"/>
      <c r="C237" s="19" t="s">
        <v>106</v>
      </c>
      <c r="D237" s="19" t="s">
        <v>480</v>
      </c>
      <c r="E237" s="20" t="s">
        <v>481</v>
      </c>
      <c r="F23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7" s="22">
        <v>1</v>
      </c>
      <c r="H237" s="17" t="e">
        <f>DATEDIF(#REF!,#REF!,"y") &amp; " años " &amp; DATEDIF(#REF!,#REF!,"ym") &amp; " meses " &amp; DATEDIF(#REF!,#REF!,"md") &amp; " días"</f>
        <v>#REF!</v>
      </c>
      <c r="I237" s="17" t="e">
        <f>DATEDIF(#REF!,#REF!,"y") &amp; " años " &amp; DATEDIF(#REF!,#REF!,"ym") &amp; " meses " &amp; DATEDIF(#REF!,#REF!,"md") &amp; " días"</f>
        <v>#REF!</v>
      </c>
      <c r="J237" s="53"/>
      <c r="K237" s="54"/>
      <c r="L237" s="55"/>
      <c r="M237" s="23">
        <f>27563.58</f>
        <v>27563.58</v>
      </c>
      <c r="N237" s="24" t="s">
        <v>22</v>
      </c>
    </row>
    <row r="238" spans="1:14" s="25" customFormat="1" ht="45" customHeight="1" x14ac:dyDescent="0.25">
      <c r="A238" s="17">
        <v>32</v>
      </c>
      <c r="B238" s="17"/>
      <c r="C238" s="19" t="s">
        <v>106</v>
      </c>
      <c r="D238" s="19" t="s">
        <v>482</v>
      </c>
      <c r="E238" s="20" t="s">
        <v>483</v>
      </c>
      <c r="F23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8" s="22">
        <v>0.77500000000000002</v>
      </c>
      <c r="H238" s="17" t="e">
        <f>DATEDIF(#REF!,#REF!,"y") &amp; " años " &amp; DATEDIF(#REF!,#REF!,"ym") &amp; " meses " &amp; DATEDIF(#REF!,#REF!,"md") &amp; " días"</f>
        <v>#REF!</v>
      </c>
      <c r="I238" s="17" t="e">
        <f>DATEDIF(#REF!,#REF!,"y") &amp; " años " &amp; DATEDIF(#REF!,#REF!,"ym") &amp; " meses " &amp; DATEDIF(#REF!,#REF!,"md") &amp; " días"</f>
        <v>#REF!</v>
      </c>
      <c r="J238" s="53"/>
      <c r="K238" s="54"/>
      <c r="L238" s="55"/>
      <c r="M238" s="23">
        <f>27563.58</f>
        <v>27563.58</v>
      </c>
      <c r="N238" s="24" t="s">
        <v>22</v>
      </c>
    </row>
    <row r="239" spans="1:14" s="25" customFormat="1" ht="45" customHeight="1" x14ac:dyDescent="0.25">
      <c r="A239" s="17">
        <v>33</v>
      </c>
      <c r="B239" s="17"/>
      <c r="C239" s="19" t="s">
        <v>106</v>
      </c>
      <c r="D239" s="19" t="s">
        <v>484</v>
      </c>
      <c r="E239" s="20" t="s">
        <v>485</v>
      </c>
      <c r="F23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39" s="22">
        <v>0.88</v>
      </c>
      <c r="H239" s="17" t="e">
        <f>DATEDIF(#REF!,#REF!,"y") &amp; " años " &amp; DATEDIF(#REF!,#REF!,"ym") &amp; " meses " &amp; DATEDIF(#REF!,#REF!,"md") &amp; " días"</f>
        <v>#REF!</v>
      </c>
      <c r="I239" s="17" t="e">
        <f>DATEDIF(#REF!,#REF!,"y") &amp; " años " &amp; DATEDIF(#REF!,#REF!,"ym") &amp; " meses " &amp; DATEDIF(#REF!,#REF!,"md") &amp; " días"</f>
        <v>#REF!</v>
      </c>
      <c r="J239" s="53"/>
      <c r="K239" s="54"/>
      <c r="L239" s="55"/>
      <c r="M239" s="23">
        <f>27563.58</f>
        <v>27563.58</v>
      </c>
      <c r="N239" s="24" t="s">
        <v>22</v>
      </c>
    </row>
    <row r="240" spans="1:14" s="25" customFormat="1" ht="45" customHeight="1" x14ac:dyDescent="0.25">
      <c r="A240" s="17">
        <v>34</v>
      </c>
      <c r="B240" s="17"/>
      <c r="C240" s="19" t="s">
        <v>106</v>
      </c>
      <c r="D240" s="19" t="s">
        <v>486</v>
      </c>
      <c r="E240" s="20" t="s">
        <v>487</v>
      </c>
      <c r="F24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0" s="22">
        <v>0.94</v>
      </c>
      <c r="H240" s="17" t="e">
        <f>DATEDIF(#REF!,#REF!,"y") &amp; " años " &amp; DATEDIF(#REF!,#REF!,"ym") &amp; " meses " &amp; DATEDIF(#REF!,#REF!,"md") &amp; " días"</f>
        <v>#REF!</v>
      </c>
      <c r="I240" s="17" t="e">
        <f>DATEDIF(#REF!,#REF!,"y") &amp; " años " &amp; DATEDIF(#REF!,#REF!,"ym") &amp; " meses " &amp; DATEDIF(#REF!,#REF!,"md") &amp; " días"</f>
        <v>#REF!</v>
      </c>
      <c r="J240" s="53"/>
      <c r="K240" s="54"/>
      <c r="L240" s="55"/>
      <c r="M240" s="23">
        <f>27563.58</f>
        <v>27563.58</v>
      </c>
      <c r="N240" s="24" t="s">
        <v>22</v>
      </c>
    </row>
    <row r="241" spans="1:14" s="25" customFormat="1" ht="45" customHeight="1" x14ac:dyDescent="0.25">
      <c r="A241" s="17">
        <v>35</v>
      </c>
      <c r="B241" s="17"/>
      <c r="C241" s="26" t="s">
        <v>106</v>
      </c>
      <c r="D241" s="30" t="s">
        <v>488</v>
      </c>
      <c r="E241" s="27" t="s">
        <v>489</v>
      </c>
      <c r="F24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1" s="28">
        <v>1</v>
      </c>
      <c r="H241" s="17" t="e">
        <f>DATEDIF(#REF!,#REF!,"y") &amp; " años " &amp; DATEDIF(#REF!,#REF!,"ym") &amp; " meses " &amp; DATEDIF(#REF!,#REF!,"md") &amp; " días"</f>
        <v>#REF!</v>
      </c>
      <c r="I241" s="17" t="e">
        <f>DATEDIF(#REF!,#REF!,"y") &amp; " años " &amp; DATEDIF(#REF!,#REF!,"ym") &amp; " meses " &amp; DATEDIF(#REF!,#REF!,"md") &amp; " días"</f>
        <v>#REF!</v>
      </c>
      <c r="J241" s="53"/>
      <c r="K241" s="54"/>
      <c r="L241" s="55"/>
      <c r="M241" s="24">
        <f>27563.58+8000</f>
        <v>35563.58</v>
      </c>
      <c r="N241" s="24" t="s">
        <v>40</v>
      </c>
    </row>
    <row r="242" spans="1:14" s="25" customFormat="1" ht="45" customHeight="1" x14ac:dyDescent="0.25">
      <c r="A242" s="17">
        <v>36</v>
      </c>
      <c r="B242" s="17"/>
      <c r="C242" s="19" t="s">
        <v>159</v>
      </c>
      <c r="D242" s="19" t="s">
        <v>490</v>
      </c>
      <c r="E242" s="20" t="s">
        <v>491</v>
      </c>
      <c r="F24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2" s="22">
        <v>0.6</v>
      </c>
      <c r="H242" s="17" t="e">
        <f>DATEDIF(#REF!,#REF!,"y") &amp; " años " &amp; DATEDIF(#REF!,#REF!,"ym") &amp; " meses " &amp; DATEDIF(#REF!,#REF!,"md") &amp; " días"</f>
        <v>#REF!</v>
      </c>
      <c r="I242" s="17" t="e">
        <f>DATEDIF(#REF!,#REF!,"y") &amp; " años " &amp; DATEDIF(#REF!,#REF!,"ym") &amp; " meses " &amp; DATEDIF(#REF!,#REF!,"md") &amp; " días"</f>
        <v>#REF!</v>
      </c>
      <c r="J242" s="53"/>
      <c r="K242" s="54"/>
      <c r="L242" s="55"/>
      <c r="M242" s="23">
        <v>23401.72</v>
      </c>
      <c r="N242" s="24" t="s">
        <v>28</v>
      </c>
    </row>
    <row r="243" spans="1:14" s="25" customFormat="1" ht="45" customHeight="1" x14ac:dyDescent="0.25">
      <c r="A243" s="17">
        <v>37</v>
      </c>
      <c r="B243" s="17"/>
      <c r="C243" s="19" t="s">
        <v>159</v>
      </c>
      <c r="D243" s="19" t="s">
        <v>492</v>
      </c>
      <c r="E243" s="20" t="s">
        <v>493</v>
      </c>
      <c r="F24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3" s="22">
        <v>0.67500000000000004</v>
      </c>
      <c r="H243" s="17" t="e">
        <f>DATEDIF(#REF!,#REF!,"y") &amp; " años " &amp; DATEDIF(#REF!,#REF!,"ym") &amp; " meses " &amp; DATEDIF(#REF!,#REF!,"md") &amp; " días"</f>
        <v>#REF!</v>
      </c>
      <c r="I243" s="17" t="e">
        <f>DATEDIF(#REF!,#REF!,"y") &amp; " años " &amp; DATEDIF(#REF!,#REF!,"ym") &amp; " meses " &amp; DATEDIF(#REF!,#REF!,"md") &amp; " días"</f>
        <v>#REF!</v>
      </c>
      <c r="J243" s="53"/>
      <c r="K243" s="54"/>
      <c r="L243" s="55"/>
      <c r="M243" s="23">
        <f>25039.84</f>
        <v>25039.84</v>
      </c>
      <c r="N243" s="24" t="s">
        <v>28</v>
      </c>
    </row>
    <row r="244" spans="1:14" s="25" customFormat="1" ht="45" customHeight="1" x14ac:dyDescent="0.25">
      <c r="A244" s="17">
        <v>38</v>
      </c>
      <c r="B244" s="17"/>
      <c r="C244" s="19" t="s">
        <v>159</v>
      </c>
      <c r="D244" s="19" t="s">
        <v>494</v>
      </c>
      <c r="E244" s="20" t="s">
        <v>495</v>
      </c>
      <c r="F24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4" s="22">
        <v>0.67500000000000004</v>
      </c>
      <c r="H244" s="17" t="e">
        <f>DATEDIF(#REF!,#REF!,"y") &amp; " años " &amp; DATEDIF(#REF!,#REF!,"ym") &amp; " meses " &amp; DATEDIF(#REF!,#REF!,"md") &amp; " días"</f>
        <v>#REF!</v>
      </c>
      <c r="I244" s="17" t="e">
        <f>DATEDIF(#REF!,#REF!,"y") &amp; " años " &amp; DATEDIF(#REF!,#REF!,"ym") &amp; " meses " &amp; DATEDIF(#REF!,#REF!,"md") &amp; " días"</f>
        <v>#REF!</v>
      </c>
      <c r="J244" s="53"/>
      <c r="K244" s="54"/>
      <c r="L244" s="55"/>
      <c r="M244" s="23">
        <v>27563.57</v>
      </c>
      <c r="N244" s="24" t="s">
        <v>28</v>
      </c>
    </row>
    <row r="245" spans="1:14" s="25" customFormat="1" ht="45" customHeight="1" x14ac:dyDescent="0.25">
      <c r="A245" s="17">
        <v>39</v>
      </c>
      <c r="B245" s="17"/>
      <c r="C245" s="19" t="s">
        <v>159</v>
      </c>
      <c r="D245" s="19" t="s">
        <v>496</v>
      </c>
      <c r="E245" s="20" t="s">
        <v>497</v>
      </c>
      <c r="F24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5" s="22">
        <v>0.6</v>
      </c>
      <c r="H245" s="17" t="e">
        <f>DATEDIF(#REF!,#REF!,"y") &amp; " años " &amp; DATEDIF(#REF!,#REF!,"ym") &amp; " meses " &amp; DATEDIF(#REF!,#REF!,"md") &amp; " días"</f>
        <v>#REF!</v>
      </c>
      <c r="I245" s="17" t="e">
        <f>DATEDIF(#REF!,#REF!,"y") &amp; " años " &amp; DATEDIF(#REF!,#REF!,"ym") &amp; " meses " &amp; DATEDIF(#REF!,#REF!,"md") &amp; " días"</f>
        <v>#REF!</v>
      </c>
      <c r="J245" s="53"/>
      <c r="K245" s="54"/>
      <c r="L245" s="55"/>
      <c r="M245" s="23">
        <f>27563.58+8000</f>
        <v>35563.58</v>
      </c>
      <c r="N245" s="24" t="s">
        <v>28</v>
      </c>
    </row>
    <row r="246" spans="1:14" s="25" customFormat="1" ht="45" customHeight="1" x14ac:dyDescent="0.25">
      <c r="A246" s="17">
        <v>40</v>
      </c>
      <c r="B246" s="17"/>
      <c r="C246" s="19" t="s">
        <v>159</v>
      </c>
      <c r="D246" s="19" t="s">
        <v>498</v>
      </c>
      <c r="E246" s="20" t="s">
        <v>499</v>
      </c>
      <c r="F24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6" s="22">
        <v>0.7</v>
      </c>
      <c r="H246" s="17" t="e">
        <f>DATEDIF(#REF!,#REF!,"y") &amp; " años " &amp; DATEDIF(#REF!,#REF!,"ym") &amp; " meses " &amp; DATEDIF(#REF!,#REF!,"md") &amp; " días"</f>
        <v>#REF!</v>
      </c>
      <c r="I246" s="17" t="e">
        <f>DATEDIF(#REF!,#REF!,"y") &amp; " años " &amp; DATEDIF(#REF!,#REF!,"ym") &amp; " meses " &amp; DATEDIF(#REF!,#REF!,"md") &amp; " días"</f>
        <v>#REF!</v>
      </c>
      <c r="J246" s="53"/>
      <c r="K246" s="54"/>
      <c r="L246" s="55"/>
      <c r="M246" s="23">
        <v>26251.03</v>
      </c>
      <c r="N246" s="24" t="s">
        <v>28</v>
      </c>
    </row>
    <row r="247" spans="1:14" s="25" customFormat="1" ht="45" customHeight="1" x14ac:dyDescent="0.25">
      <c r="A247" s="17">
        <v>41</v>
      </c>
      <c r="B247" s="17"/>
      <c r="C247" s="19" t="s">
        <v>170</v>
      </c>
      <c r="D247" s="19" t="s">
        <v>500</v>
      </c>
      <c r="E247" s="20" t="s">
        <v>501</v>
      </c>
      <c r="F247" s="21" t="e">
        <f>DATEDIF(#REF!,#REF!,"y") + DATEDIF(#REF!,#REF!,"y") + DATEDIF(#REF!,#REF!,"y")  + DATEDIF(#REF!,#REF!,"y")+ SUM(#REF!) &amp; " años " &amp; DATEDIF(#REF!,#REF!,"ym") + DATEDIF(#REF!,#REF!,"ym") + DATEDIF(#REF!,#REF!,"ym")  + DATEDIF(#REF!,#REF!,"ym") + SUM(#REF!) - SUM(#REF!) &amp; " meses " &amp; DATEDIF(#REF!,#REF!,"md") + DATEDIF(#REF!,#REF!,"md") + DATEDIF(#REF!,#REF!,"md")  + DATEDIF(#REF!,#REF!,"md") - SUM(#REF!) &amp; " días"</f>
        <v>#REF!</v>
      </c>
      <c r="G247" s="22">
        <v>0.77500000000000002</v>
      </c>
      <c r="H247" s="17" t="e">
        <f>DATEDIF(#REF!,#REF!,"y") &amp; " años " &amp; DATEDIF(#REF!,#REF!,"ym") &amp; " meses " &amp; DATEDIF(#REF!,#REF!,"md") &amp; " días"</f>
        <v>#REF!</v>
      </c>
      <c r="I247" s="17" t="e">
        <f>DATEDIF(#REF!,#REF!,"y") &amp; " años " &amp; DATEDIF(#REF!,#REF!,"ym") &amp; " meses " &amp; DATEDIF(#REF!,#REF!,"md") &amp; " días"</f>
        <v>#REF!</v>
      </c>
      <c r="J247" s="53"/>
      <c r="K247" s="54"/>
      <c r="L247" s="55"/>
      <c r="M247" s="23">
        <f>25039.85</f>
        <v>25039.85</v>
      </c>
      <c r="N247" s="24" t="s">
        <v>22</v>
      </c>
    </row>
    <row r="248" spans="1:14" s="25" customFormat="1" ht="45" customHeight="1" x14ac:dyDescent="0.25">
      <c r="A248" s="17">
        <v>42</v>
      </c>
      <c r="B248" s="17"/>
      <c r="C248" s="19" t="s">
        <v>170</v>
      </c>
      <c r="D248" s="19" t="s">
        <v>502</v>
      </c>
      <c r="E248" s="20" t="s">
        <v>503</v>
      </c>
      <c r="F24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8" s="22">
        <v>0.7</v>
      </c>
      <c r="H248" s="17" t="e">
        <f>DATEDIF(#REF!,#REF!,"y") &amp; " años " &amp; DATEDIF(#REF!,#REF!,"ym") &amp; " meses " &amp; DATEDIF(#REF!,#REF!,"md") &amp; " días"</f>
        <v>#REF!</v>
      </c>
      <c r="I248" s="17" t="e">
        <f>DATEDIF(#REF!,#REF!,"y") &amp; " años " &amp; DATEDIF(#REF!,#REF!,"ym") &amp; " meses " &amp; DATEDIF(#REF!,#REF!,"md") &amp; " días"</f>
        <v>#REF!</v>
      </c>
      <c r="J248" s="53"/>
      <c r="K248" s="54"/>
      <c r="L248" s="55"/>
      <c r="M248" s="23">
        <f>25039.84</f>
        <v>25039.84</v>
      </c>
      <c r="N248" s="24" t="s">
        <v>22</v>
      </c>
    </row>
    <row r="249" spans="1:14" s="25" customFormat="1" ht="45" customHeight="1" x14ac:dyDescent="0.25">
      <c r="A249" s="17">
        <v>43</v>
      </c>
      <c r="B249" s="17"/>
      <c r="C249" s="19" t="s">
        <v>170</v>
      </c>
      <c r="D249" s="19" t="s">
        <v>504</v>
      </c>
      <c r="E249" s="20" t="s">
        <v>505</v>
      </c>
      <c r="F24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49" s="22">
        <v>0.625</v>
      </c>
      <c r="H249" s="17" t="e">
        <f>DATEDIF(#REF!,#REF!,"y") &amp; " años " &amp; DATEDIF(#REF!,#REF!,"ym") &amp; " meses " &amp; DATEDIF(#REF!,#REF!,"md") &amp; " días"</f>
        <v>#REF!</v>
      </c>
      <c r="I249" s="17" t="e">
        <f>DATEDIF(#REF!,#REF!,"y") &amp; " años " &amp; DATEDIF(#REF!,#REF!,"ym") &amp; " meses " &amp; DATEDIF(#REF!,#REF!,"md") &amp; " días"</f>
        <v>#REF!</v>
      </c>
      <c r="J249" s="53"/>
      <c r="K249" s="54"/>
      <c r="L249" s="55"/>
      <c r="M249" s="23">
        <v>23826.3</v>
      </c>
      <c r="N249" s="24" t="s">
        <v>22</v>
      </c>
    </row>
    <row r="250" spans="1:14" s="25" customFormat="1" ht="45" customHeight="1" x14ac:dyDescent="0.25">
      <c r="A250" s="17">
        <v>44</v>
      </c>
      <c r="B250" s="17"/>
      <c r="C250" s="26" t="s">
        <v>170</v>
      </c>
      <c r="D250" s="30" t="s">
        <v>506</v>
      </c>
      <c r="E250" s="27" t="s">
        <v>507</v>
      </c>
      <c r="F25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0" s="28">
        <v>1</v>
      </c>
      <c r="H250" s="17" t="e">
        <f>DATEDIF(#REF!,#REF!,"y") &amp; " años " &amp; DATEDIF(#REF!,#REF!,"ym") &amp; " meses " &amp; DATEDIF(#REF!,#REF!,"md") &amp; " días"</f>
        <v>#REF!</v>
      </c>
      <c r="I250" s="17" t="e">
        <f>DATEDIF(#REF!,#REF!,"y") &amp; " años " &amp; DATEDIF(#REF!,#REF!,"ym") &amp; " meses " &amp; DATEDIF(#REF!,#REF!,"md") &amp; " días"</f>
        <v>#REF!</v>
      </c>
      <c r="J250" s="53"/>
      <c r="K250" s="54"/>
      <c r="L250" s="55"/>
      <c r="M250" s="24">
        <v>25039.85</v>
      </c>
      <c r="N250" s="24" t="s">
        <v>40</v>
      </c>
    </row>
    <row r="251" spans="1:14" s="25" customFormat="1" ht="45" customHeight="1" x14ac:dyDescent="0.25">
      <c r="A251" s="17">
        <v>45</v>
      </c>
      <c r="B251" s="20"/>
      <c r="C251" s="19" t="s">
        <v>197</v>
      </c>
      <c r="D251" s="19" t="s">
        <v>508</v>
      </c>
      <c r="E251" s="20" t="s">
        <v>509</v>
      </c>
      <c r="F25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1" s="22">
        <v>0.67500000000000004</v>
      </c>
      <c r="H251" s="17" t="e">
        <f>DATEDIF(#REF!,#REF!,"y") &amp; " años " &amp; DATEDIF(#REF!,#REF!,"ym") &amp; " meses " &amp; DATEDIF(#REF!,#REF!,"md") &amp; " días"</f>
        <v>#REF!</v>
      </c>
      <c r="I251" s="17" t="e">
        <f>DATEDIF(#REF!,#REF!,"y") &amp; " años " &amp; DATEDIF(#REF!,#REF!,"ym") &amp; " meses " &amp; DATEDIF(#REF!,#REF!,"md") &amp; " días"</f>
        <v>#REF!</v>
      </c>
      <c r="J251" s="53"/>
      <c r="K251" s="54"/>
      <c r="L251" s="55"/>
      <c r="M251" s="23">
        <f>25039.84+8000</f>
        <v>33039.839999999997</v>
      </c>
      <c r="N251" s="24" t="s">
        <v>28</v>
      </c>
    </row>
    <row r="252" spans="1:14" s="25" customFormat="1" ht="45" customHeight="1" x14ac:dyDescent="0.25">
      <c r="A252" s="17">
        <v>46</v>
      </c>
      <c r="B252" s="20"/>
      <c r="C252" s="19" t="s">
        <v>197</v>
      </c>
      <c r="D252" s="19" t="s">
        <v>510</v>
      </c>
      <c r="E252" s="20" t="s">
        <v>511</v>
      </c>
      <c r="F25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2" s="22">
        <v>0.625</v>
      </c>
      <c r="H252" s="17" t="e">
        <f>DATEDIF(#REF!,#REF!,"y") &amp; " años " &amp; DATEDIF(#REF!,#REF!,"ym") &amp; " meses " &amp; DATEDIF(#REF!,#REF!,"md") &amp; " días"</f>
        <v>#REF!</v>
      </c>
      <c r="I252" s="17" t="e">
        <f>DATEDIF(#REF!,#REF!,"y") &amp; " años " &amp; DATEDIF(#REF!,#REF!,"ym") &amp; " meses " &amp; DATEDIF(#REF!,#REF!,"md") &amp; " días"</f>
        <v>#REF!</v>
      </c>
      <c r="J252" s="53"/>
      <c r="K252" s="54"/>
      <c r="L252" s="55"/>
      <c r="M252" s="23">
        <v>23401.71</v>
      </c>
      <c r="N252" s="24" t="s">
        <v>28</v>
      </c>
    </row>
    <row r="253" spans="1:14" s="25" customFormat="1" ht="45" customHeight="1" x14ac:dyDescent="0.25">
      <c r="A253" s="17">
        <v>47</v>
      </c>
      <c r="B253" s="20"/>
      <c r="C253" s="19" t="s">
        <v>512</v>
      </c>
      <c r="D253" s="19" t="s">
        <v>513</v>
      </c>
      <c r="E253" s="20" t="s">
        <v>514</v>
      </c>
      <c r="F25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3" s="22">
        <v>0.65</v>
      </c>
      <c r="H253" s="17" t="e">
        <f>DATEDIF(#REF!,#REF!,"y") &amp; " años " &amp; DATEDIF(#REF!,#REF!,"ym") &amp; " meses " &amp; DATEDIF(#REF!,#REF!,"md") &amp; " días"</f>
        <v>#REF!</v>
      </c>
      <c r="I253" s="17" t="e">
        <f>DATEDIF(#REF!,#REF!,"y") &amp; " años " &amp; DATEDIF(#REF!,#REF!,"ym") &amp; " meses " &amp; DATEDIF(#REF!,#REF!,"md") &amp; " días"</f>
        <v>#REF!</v>
      </c>
      <c r="J253" s="53"/>
      <c r="K253" s="54"/>
      <c r="L253" s="55"/>
      <c r="M253" s="23">
        <f>26185.4+8000</f>
        <v>34185.4</v>
      </c>
      <c r="N253" s="24" t="s">
        <v>22</v>
      </c>
    </row>
    <row r="254" spans="1:14" s="25" customFormat="1" ht="45" customHeight="1" x14ac:dyDescent="0.25">
      <c r="A254" s="17">
        <v>48</v>
      </c>
      <c r="B254" s="17"/>
      <c r="C254" s="19" t="s">
        <v>204</v>
      </c>
      <c r="D254" s="19" t="s">
        <v>515</v>
      </c>
      <c r="E254" s="20" t="s">
        <v>516</v>
      </c>
      <c r="F25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4" s="22">
        <v>0.7</v>
      </c>
      <c r="H254" s="17" t="e">
        <f>DATEDIF(#REF!,#REF!,"y") &amp; " años " &amp; DATEDIF(#REF!,#REF!,"ym") &amp; " meses " &amp; DATEDIF(#REF!,#REF!,"md") &amp; " días"</f>
        <v>#REF!</v>
      </c>
      <c r="I254" s="17" t="e">
        <f>DATEDIF(#REF!,#REF!,"y") &amp; " años " &amp; DATEDIF(#REF!,#REF!,"ym") &amp; " meses " &amp; DATEDIF(#REF!,#REF!,"md") &amp; " días"</f>
        <v>#REF!</v>
      </c>
      <c r="J254" s="53"/>
      <c r="K254" s="54"/>
      <c r="L254" s="55"/>
      <c r="M254" s="23">
        <f>23826.3</f>
        <v>23826.3</v>
      </c>
      <c r="N254" s="24" t="s">
        <v>22</v>
      </c>
    </row>
    <row r="255" spans="1:14" s="25" customFormat="1" ht="45" customHeight="1" x14ac:dyDescent="0.25">
      <c r="A255" s="17">
        <v>49</v>
      </c>
      <c r="B255" s="20"/>
      <c r="C255" s="19" t="s">
        <v>211</v>
      </c>
      <c r="D255" s="19" t="s">
        <v>517</v>
      </c>
      <c r="E255" s="20" t="s">
        <v>518</v>
      </c>
      <c r="F25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5" s="22">
        <v>0.6</v>
      </c>
      <c r="H255" s="17" t="e">
        <f>DATEDIF(#REF!,#REF!,"y") &amp; " años " &amp; DATEDIF(#REF!,#REF!,"ym") &amp; " meses " &amp; DATEDIF(#REF!,#REF!,"md") &amp; " días"</f>
        <v>#REF!</v>
      </c>
      <c r="I255" s="17" t="e">
        <f>DATEDIF(#REF!,#REF!,"y") &amp; " años " &amp; DATEDIF(#REF!,#REF!,"ym") &amp; " meses " &amp; DATEDIF(#REF!,#REF!,"md") &amp; " días"</f>
        <v>#REF!</v>
      </c>
      <c r="J255" s="53"/>
      <c r="K255" s="54"/>
      <c r="L255" s="55"/>
      <c r="M255" s="23">
        <v>20900.25</v>
      </c>
      <c r="N255" s="24" t="s">
        <v>214</v>
      </c>
    </row>
    <row r="256" spans="1:14" s="25" customFormat="1" ht="45" customHeight="1" x14ac:dyDescent="0.25">
      <c r="A256" s="17">
        <v>50</v>
      </c>
      <c r="B256" s="17"/>
      <c r="C256" s="19" t="s">
        <v>414</v>
      </c>
      <c r="D256" s="19" t="s">
        <v>519</v>
      </c>
      <c r="E256" s="20" t="s">
        <v>520</v>
      </c>
      <c r="F25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6" s="22">
        <v>0.88</v>
      </c>
      <c r="H256" s="17" t="e">
        <f>DATEDIF(#REF!,#REF!,"y") &amp; " años " &amp; DATEDIF(#REF!,#REF!,"ym") &amp; " meses " &amp; DATEDIF(#REF!,#REF!,"md") &amp; " días"</f>
        <v>#REF!</v>
      </c>
      <c r="I256" s="17"/>
      <c r="J256" s="53"/>
      <c r="K256" s="54"/>
      <c r="L256" s="55"/>
      <c r="M256" s="23">
        <f>15600+4400</f>
        <v>20000</v>
      </c>
      <c r="N256" s="24" t="s">
        <v>22</v>
      </c>
    </row>
    <row r="257" spans="1:18" s="25" customFormat="1" ht="45" customHeight="1" x14ac:dyDescent="0.25">
      <c r="A257" s="17">
        <v>51</v>
      </c>
      <c r="B257" s="17"/>
      <c r="C257" s="19" t="s">
        <v>414</v>
      </c>
      <c r="D257" s="19" t="s">
        <v>521</v>
      </c>
      <c r="E257" s="20" t="s">
        <v>522</v>
      </c>
      <c r="F25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7" s="22">
        <v>0.88</v>
      </c>
      <c r="H257" s="17" t="e">
        <f>DATEDIF(#REF!,#REF!,"y") &amp; " años " &amp; DATEDIF(#REF!,#REF!,"ym") &amp; " meses " &amp; DATEDIF(#REF!,#REF!,"md") &amp; " días"</f>
        <v>#REF!</v>
      </c>
      <c r="I257" s="17"/>
      <c r="J257" s="53"/>
      <c r="K257" s="54"/>
      <c r="L257" s="55"/>
      <c r="M257" s="23">
        <v>10150</v>
      </c>
      <c r="N257" s="24" t="s">
        <v>22</v>
      </c>
    </row>
    <row r="258" spans="1:18" s="25" customFormat="1" ht="45" customHeight="1" x14ac:dyDescent="0.25">
      <c r="A258" s="17">
        <v>52</v>
      </c>
      <c r="B258" s="17"/>
      <c r="C258" s="19" t="s">
        <v>414</v>
      </c>
      <c r="D258" s="19" t="s">
        <v>523</v>
      </c>
      <c r="E258" s="20" t="s">
        <v>524</v>
      </c>
      <c r="F25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8" s="22">
        <v>0.7</v>
      </c>
      <c r="H258" s="17" t="e">
        <f>DATEDIF(#REF!,#REF!,"y") &amp; " años " &amp; DATEDIF(#REF!,#REF!,"ym") &amp; " meses " &amp; DATEDIF(#REF!,#REF!,"md") &amp; " días"</f>
        <v>#REF!</v>
      </c>
      <c r="I258" s="17"/>
      <c r="J258" s="53"/>
      <c r="K258" s="54"/>
      <c r="L258" s="55"/>
      <c r="M258" s="23">
        <f>15600</f>
        <v>15600</v>
      </c>
      <c r="N258" s="24" t="s">
        <v>22</v>
      </c>
    </row>
    <row r="259" spans="1:18" s="25" customFormat="1" ht="45" customHeight="1" x14ac:dyDescent="0.25">
      <c r="A259" s="17">
        <v>53</v>
      </c>
      <c r="B259" s="17"/>
      <c r="C259" s="19" t="s">
        <v>414</v>
      </c>
      <c r="D259" s="19" t="s">
        <v>525</v>
      </c>
      <c r="E259" s="20" t="s">
        <v>526</v>
      </c>
      <c r="F25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59" s="22">
        <v>0.88</v>
      </c>
      <c r="H259" s="17" t="e">
        <f>DATEDIF(#REF!,#REF!,"y") &amp; " años " &amp; DATEDIF(#REF!,#REF!,"ym") &amp; " meses " &amp; DATEDIF(#REF!,#REF!,"md") &amp; " días"</f>
        <v>#REF!</v>
      </c>
      <c r="I259" s="17"/>
      <c r="J259" s="53"/>
      <c r="K259" s="54"/>
      <c r="L259" s="55"/>
      <c r="M259" s="23">
        <f>15600</f>
        <v>15600</v>
      </c>
      <c r="N259" s="24" t="s">
        <v>22</v>
      </c>
    </row>
    <row r="260" spans="1:18" s="25" customFormat="1" ht="45" customHeight="1" x14ac:dyDescent="0.25">
      <c r="A260" s="17">
        <v>54</v>
      </c>
      <c r="B260" s="17"/>
      <c r="C260" s="19" t="s">
        <v>414</v>
      </c>
      <c r="D260" s="19" t="s">
        <v>527</v>
      </c>
      <c r="E260" s="20" t="s">
        <v>528</v>
      </c>
      <c r="F26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0" s="22">
        <v>0.67500000000000004</v>
      </c>
      <c r="H260" s="17" t="e">
        <f>DATEDIF(#REF!,#REF!,"y") &amp; " años " &amp; DATEDIF(#REF!,#REF!,"ym") &amp; " meses " &amp; DATEDIF(#REF!,#REF!,"md") &amp; " días"</f>
        <v>#REF!</v>
      </c>
      <c r="I260" s="17"/>
      <c r="J260" s="53"/>
      <c r="K260" s="54"/>
      <c r="L260" s="55"/>
      <c r="M260" s="23">
        <f>10000</f>
        <v>10000</v>
      </c>
      <c r="N260" s="24" t="s">
        <v>22</v>
      </c>
    </row>
    <row r="261" spans="1:18" s="25" customFormat="1" ht="45" customHeight="1" x14ac:dyDescent="0.25">
      <c r="A261" s="17">
        <v>55</v>
      </c>
      <c r="B261" s="17"/>
      <c r="C261" s="19" t="s">
        <v>414</v>
      </c>
      <c r="D261" s="19" t="s">
        <v>529</v>
      </c>
      <c r="E261" s="20" t="s">
        <v>530</v>
      </c>
      <c r="F26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1" s="22">
        <v>0.67500000000000004</v>
      </c>
      <c r="H261" s="17" t="e">
        <f>DATEDIF(#REF!,#REF!,"y") &amp; " años " &amp; DATEDIF(#REF!,#REF!,"ym") &amp; " meses " &amp; DATEDIF(#REF!,#REF!,"md") &amp; " días"</f>
        <v>#REF!</v>
      </c>
      <c r="I261" s="17"/>
      <c r="J261" s="53"/>
      <c r="K261" s="54"/>
      <c r="L261" s="55"/>
      <c r="M261" s="23">
        <v>45000</v>
      </c>
      <c r="N261" s="24" t="s">
        <v>22</v>
      </c>
    </row>
    <row r="262" spans="1:18" s="25" customFormat="1" ht="45" customHeight="1" x14ac:dyDescent="0.25">
      <c r="A262" s="17">
        <v>56</v>
      </c>
      <c r="B262" s="17"/>
      <c r="C262" s="26" t="s">
        <v>531</v>
      </c>
      <c r="D262" s="30" t="s">
        <v>532</v>
      </c>
      <c r="E262" s="27" t="s">
        <v>533</v>
      </c>
      <c r="F26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2" s="28">
        <v>1</v>
      </c>
      <c r="H262" s="17" t="e">
        <f>DATEDIF(#REF!,#REF!,"y") &amp; " años " &amp; DATEDIF(#REF!,#REF!,"ym") &amp; " meses " &amp; DATEDIF(#REF!,#REF!,"md") &amp; " días"</f>
        <v>#REF!</v>
      </c>
      <c r="I262" s="17"/>
      <c r="J262" s="53"/>
      <c r="K262" s="54"/>
      <c r="L262" s="55"/>
      <c r="M262" s="24">
        <v>21000</v>
      </c>
      <c r="N262" s="24" t="s">
        <v>40</v>
      </c>
    </row>
    <row r="263" spans="1:18" s="25" customFormat="1" ht="45" customHeight="1" x14ac:dyDescent="0.25">
      <c r="A263" s="17">
        <v>57</v>
      </c>
      <c r="B263" s="20"/>
      <c r="C263" s="19" t="s">
        <v>269</v>
      </c>
      <c r="D263" s="19" t="s">
        <v>534</v>
      </c>
      <c r="E263" s="20" t="s">
        <v>535</v>
      </c>
      <c r="F26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3" s="22">
        <v>0.6</v>
      </c>
      <c r="H263" s="17" t="e">
        <f>DATEDIF(#REF!,#REF!,"y") &amp; " años " &amp; DATEDIF(#REF!,#REF!,"ym") &amp; " meses " &amp; DATEDIF(#REF!,#REF!,"md") &amp; " días"</f>
        <v>#REF!</v>
      </c>
      <c r="I263" s="17"/>
      <c r="J263" s="53"/>
      <c r="K263" s="54"/>
      <c r="L263" s="55"/>
      <c r="M263" s="23">
        <v>9820.6200000000008</v>
      </c>
      <c r="N263" s="24" t="s">
        <v>28</v>
      </c>
    </row>
    <row r="264" spans="1:18" s="25" customFormat="1" ht="45" customHeight="1" x14ac:dyDescent="0.25">
      <c r="A264" s="17">
        <v>58</v>
      </c>
      <c r="B264" s="20"/>
      <c r="C264" s="19" t="s">
        <v>269</v>
      </c>
      <c r="D264" s="19" t="s">
        <v>536</v>
      </c>
      <c r="E264" s="20" t="s">
        <v>537</v>
      </c>
      <c r="F26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4" s="22">
        <v>0.6</v>
      </c>
      <c r="H264" s="17" t="e">
        <f>DATEDIF(#REF!,#REF!,"y") &amp; " años " &amp; DATEDIF(#REF!,#REF!,"ym") &amp; " meses " &amp; DATEDIF(#REF!,#REF!,"md") &amp; " días"</f>
        <v>#REF!</v>
      </c>
      <c r="I264" s="17"/>
      <c r="J264" s="53"/>
      <c r="K264" s="54"/>
      <c r="L264" s="55"/>
      <c r="M264" s="23">
        <v>11000</v>
      </c>
      <c r="N264" s="24" t="s">
        <v>28</v>
      </c>
    </row>
    <row r="265" spans="1:18" s="25" customFormat="1" ht="45" customHeight="1" x14ac:dyDescent="0.25">
      <c r="A265" s="17">
        <v>59</v>
      </c>
      <c r="B265" s="20"/>
      <c r="C265" s="19" t="s">
        <v>269</v>
      </c>
      <c r="D265" s="19" t="s">
        <v>538</v>
      </c>
      <c r="E265" s="20" t="s">
        <v>539</v>
      </c>
      <c r="F26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5" s="22">
        <v>0.6</v>
      </c>
      <c r="H265" s="17" t="e">
        <f>DATEDIF(#REF!,#REF!,"y") &amp; " años " &amp; DATEDIF(#REF!,#REF!,"ym") &amp; " meses " &amp; DATEDIF(#REF!,#REF!,"md") &amp; " días"</f>
        <v>#REF!</v>
      </c>
      <c r="I265" s="17"/>
      <c r="J265" s="53"/>
      <c r="K265" s="54"/>
      <c r="L265" s="55"/>
      <c r="M265" s="23">
        <f>12000+4400</f>
        <v>16400</v>
      </c>
      <c r="N265" s="24" t="s">
        <v>28</v>
      </c>
    </row>
    <row r="266" spans="1:18" s="25" customFormat="1" ht="45" customHeight="1" x14ac:dyDescent="0.25">
      <c r="A266" s="17">
        <v>60</v>
      </c>
      <c r="B266" s="20"/>
      <c r="C266" s="19" t="s">
        <v>269</v>
      </c>
      <c r="D266" s="19" t="s">
        <v>540</v>
      </c>
      <c r="E266" s="20" t="s">
        <v>541</v>
      </c>
      <c r="F26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66" s="22">
        <v>0.65</v>
      </c>
      <c r="H266" s="17" t="e">
        <f>DATEDIF(#REF!,#REF!,"y") &amp; " años " &amp; DATEDIF(#REF!,#REF!,"ym") &amp; " meses " &amp; DATEDIF(#REF!,#REF!,"md") &amp; " días"</f>
        <v>#REF!</v>
      </c>
      <c r="I266" s="17"/>
      <c r="J266" s="53"/>
      <c r="K266" s="54"/>
      <c r="L266" s="55"/>
      <c r="M266" s="23">
        <v>21000</v>
      </c>
      <c r="N266" s="24" t="s">
        <v>28</v>
      </c>
    </row>
    <row r="267" spans="1:18" ht="12.75" customHeight="1" x14ac:dyDescent="0.2"/>
    <row r="268" spans="1:18" x14ac:dyDescent="0.2">
      <c r="A268" s="58" t="s">
        <v>542</v>
      </c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7"/>
      <c r="P268" s="7"/>
      <c r="Q268" s="7"/>
      <c r="R268" s="7"/>
    </row>
    <row r="269" spans="1:18" s="16" customFormat="1" ht="25.5" x14ac:dyDescent="0.2">
      <c r="A269" s="8" t="s">
        <v>7</v>
      </c>
      <c r="B269" s="8" t="s">
        <v>8</v>
      </c>
      <c r="C269" s="9" t="s">
        <v>9</v>
      </c>
      <c r="D269" s="9" t="s">
        <v>10</v>
      </c>
      <c r="E269" s="10" t="s">
        <v>11</v>
      </c>
      <c r="F269" s="11" t="s">
        <v>12</v>
      </c>
      <c r="G269" s="12" t="s">
        <v>13</v>
      </c>
      <c r="H269" s="9" t="s">
        <v>14</v>
      </c>
      <c r="I269" s="13" t="s">
        <v>15</v>
      </c>
      <c r="J269" s="59" t="s">
        <v>16</v>
      </c>
      <c r="K269" s="60"/>
      <c r="L269" s="61"/>
      <c r="M269" s="14" t="s">
        <v>17</v>
      </c>
      <c r="N269" s="15" t="s">
        <v>18</v>
      </c>
    </row>
    <row r="270" spans="1:18" s="25" customFormat="1" ht="45" customHeight="1" x14ac:dyDescent="0.25">
      <c r="A270" s="17">
        <v>1</v>
      </c>
      <c r="B270" s="17"/>
      <c r="C270" s="19" t="s">
        <v>414</v>
      </c>
      <c r="D270" s="19" t="s">
        <v>543</v>
      </c>
      <c r="E270" s="20" t="s">
        <v>544</v>
      </c>
      <c r="F27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0" s="22">
        <v>1</v>
      </c>
      <c r="H270" s="17" t="e">
        <f>DATEDIF(#REF!,#REF!,"y") &amp; " años " &amp; DATEDIF(#REF!,#REF!,"ym") &amp; " meses " &amp; DATEDIF(#REF!,#REF!,"md") &amp; " días"</f>
        <v>#REF!</v>
      </c>
      <c r="I270" s="17"/>
      <c r="J270" s="53"/>
      <c r="K270" s="54"/>
      <c r="L270" s="55"/>
      <c r="M270" s="23">
        <f>15871.13</f>
        <v>15871.13</v>
      </c>
      <c r="N270" s="24" t="s">
        <v>22</v>
      </c>
    </row>
    <row r="271" spans="1:18" s="25" customFormat="1" ht="45" customHeight="1" x14ac:dyDescent="0.25">
      <c r="A271" s="17">
        <v>2</v>
      </c>
      <c r="B271" s="17"/>
      <c r="C271" s="19" t="s">
        <v>414</v>
      </c>
      <c r="D271" s="19" t="s">
        <v>545</v>
      </c>
      <c r="E271" s="20" t="s">
        <v>546</v>
      </c>
      <c r="F27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1" s="22">
        <v>1</v>
      </c>
      <c r="H271" s="17" t="e">
        <f>DATEDIF(#REF!,#REF!,"y") &amp; " años " &amp; DATEDIF(#REF!,#REF!,"ym") &amp; " meses " &amp; DATEDIF(#REF!,#REF!,"md") &amp; " días"</f>
        <v>#REF!</v>
      </c>
      <c r="I271" s="17"/>
      <c r="J271" s="53"/>
      <c r="K271" s="54"/>
      <c r="L271" s="55"/>
      <c r="M271" s="23">
        <v>70000</v>
      </c>
      <c r="N271" s="24" t="s">
        <v>22</v>
      </c>
    </row>
    <row r="272" spans="1:18" s="25" customFormat="1" ht="45" customHeight="1" x14ac:dyDescent="0.25">
      <c r="A272" s="17">
        <v>3</v>
      </c>
      <c r="B272" s="17"/>
      <c r="C272" s="19" t="s">
        <v>414</v>
      </c>
      <c r="D272" s="19" t="s">
        <v>547</v>
      </c>
      <c r="E272" s="20" t="s">
        <v>548</v>
      </c>
      <c r="F27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2" s="22">
        <v>0.94</v>
      </c>
      <c r="H272" s="17" t="e">
        <f>DATEDIF(#REF!,#REF!,"y") &amp; " años " &amp; DATEDIF(#REF!,#REF!,"ym") &amp; " meses " &amp; DATEDIF(#REF!,#REF!,"md") &amp; " días"</f>
        <v>#REF!</v>
      </c>
      <c r="I272" s="17"/>
      <c r="J272" s="53"/>
      <c r="K272" s="54"/>
      <c r="L272" s="55"/>
      <c r="M272" s="23">
        <f>12138.51</f>
        <v>12138.51</v>
      </c>
      <c r="N272" s="24" t="s">
        <v>22</v>
      </c>
    </row>
    <row r="273" spans="1:14" s="25" customFormat="1" ht="45" customHeight="1" x14ac:dyDescent="0.25">
      <c r="A273" s="17">
        <v>4</v>
      </c>
      <c r="B273" s="17"/>
      <c r="C273" s="19" t="s">
        <v>414</v>
      </c>
      <c r="D273" s="19" t="s">
        <v>549</v>
      </c>
      <c r="E273" s="20" t="s">
        <v>550</v>
      </c>
      <c r="F27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3" s="22">
        <v>1</v>
      </c>
      <c r="H273" s="17" t="e">
        <f>DATEDIF(#REF!,#REF!,"y") &amp; " años " &amp; DATEDIF(#REF!,#REF!,"ym") &amp; " meses " &amp; DATEDIF(#REF!,#REF!,"md") &amp; " días"</f>
        <v>#REF!</v>
      </c>
      <c r="I273" s="17"/>
      <c r="J273" s="53"/>
      <c r="K273" s="54"/>
      <c r="L273" s="55"/>
      <c r="M273" s="23">
        <f>10000</f>
        <v>10000</v>
      </c>
      <c r="N273" s="24" t="s">
        <v>22</v>
      </c>
    </row>
    <row r="274" spans="1:14" s="25" customFormat="1" ht="45" customHeight="1" x14ac:dyDescent="0.25">
      <c r="A274" s="17">
        <v>5</v>
      </c>
      <c r="B274" s="17"/>
      <c r="C274" s="19" t="s">
        <v>414</v>
      </c>
      <c r="D274" s="19" t="s">
        <v>551</v>
      </c>
      <c r="E274" s="20" t="s">
        <v>552</v>
      </c>
      <c r="F27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4" s="22">
        <v>0.97</v>
      </c>
      <c r="H274" s="17" t="e">
        <f>DATEDIF(#REF!,#REF!,"y") &amp; " años " &amp; DATEDIF(#REF!,#REF!,"ym") &amp; " meses " &amp; DATEDIF(#REF!,#REF!,"md") &amp; " días"</f>
        <v>#REF!</v>
      </c>
      <c r="I274" s="17"/>
      <c r="J274" s="53"/>
      <c r="K274" s="54"/>
      <c r="L274" s="55"/>
      <c r="M274" s="23">
        <v>10000</v>
      </c>
      <c r="N274" s="24" t="s">
        <v>22</v>
      </c>
    </row>
    <row r="275" spans="1:14" s="25" customFormat="1" ht="45" customHeight="1" x14ac:dyDescent="0.25">
      <c r="A275" s="17">
        <v>6</v>
      </c>
      <c r="B275" s="17"/>
      <c r="C275" s="19" t="s">
        <v>414</v>
      </c>
      <c r="D275" s="19" t="s">
        <v>553</v>
      </c>
      <c r="E275" s="20" t="s">
        <v>554</v>
      </c>
      <c r="F27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5" s="22">
        <v>0.88</v>
      </c>
      <c r="H275" s="17" t="e">
        <f>DATEDIF(#REF!,#REF!,"y") &amp; " años " &amp; DATEDIF(#REF!,#REF!,"ym") &amp; " meses " &amp; DATEDIF(#REF!,#REF!,"md") &amp; " días"</f>
        <v>#REF!</v>
      </c>
      <c r="I275" s="17"/>
      <c r="J275" s="53"/>
      <c r="K275" s="54"/>
      <c r="L275" s="55"/>
      <c r="M275" s="23">
        <v>14300.98</v>
      </c>
      <c r="N275" s="24" t="s">
        <v>22</v>
      </c>
    </row>
    <row r="276" spans="1:14" s="25" customFormat="1" ht="45" customHeight="1" x14ac:dyDescent="0.25">
      <c r="A276" s="17">
        <v>7</v>
      </c>
      <c r="B276" s="17"/>
      <c r="C276" s="19" t="s">
        <v>414</v>
      </c>
      <c r="D276" s="19" t="s">
        <v>555</v>
      </c>
      <c r="E276" s="20" t="s">
        <v>556</v>
      </c>
      <c r="F27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6" s="22">
        <v>0.97</v>
      </c>
      <c r="H276" s="17" t="e">
        <f>DATEDIF(#REF!,#REF!,"y") &amp; " años " &amp; DATEDIF(#REF!,#REF!,"ym") &amp; " meses " &amp; DATEDIF(#REF!,#REF!,"md") &amp; " días"</f>
        <v>#REF!</v>
      </c>
      <c r="I276" s="17"/>
      <c r="J276" s="53"/>
      <c r="K276" s="54"/>
      <c r="L276" s="55"/>
      <c r="M276" s="23">
        <v>15600</v>
      </c>
      <c r="N276" s="24" t="s">
        <v>22</v>
      </c>
    </row>
    <row r="277" spans="1:14" s="25" customFormat="1" ht="45" customHeight="1" x14ac:dyDescent="0.25">
      <c r="A277" s="17">
        <v>8</v>
      </c>
      <c r="B277" s="20"/>
      <c r="C277" s="19" t="s">
        <v>414</v>
      </c>
      <c r="D277" s="19" t="s">
        <v>557</v>
      </c>
      <c r="E277" s="20" t="s">
        <v>558</v>
      </c>
      <c r="F27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7" s="22">
        <v>0.85</v>
      </c>
      <c r="H277" s="17" t="e">
        <f>DATEDIF(#REF!,#REF!,"y") &amp; " años " &amp; DATEDIF(#REF!,#REF!,"ym") &amp; " meses " &amp; DATEDIF(#REF!,#REF!,"md") &amp; " días"</f>
        <v>#REF!</v>
      </c>
      <c r="I277" s="17"/>
      <c r="J277" s="53"/>
      <c r="K277" s="54"/>
      <c r="L277" s="55"/>
      <c r="M277" s="23">
        <v>19250</v>
      </c>
      <c r="N277" s="24" t="s">
        <v>22</v>
      </c>
    </row>
    <row r="278" spans="1:14" s="25" customFormat="1" ht="45" customHeight="1" x14ac:dyDescent="0.25">
      <c r="A278" s="17">
        <v>9</v>
      </c>
      <c r="B278" s="17"/>
      <c r="C278" s="19" t="s">
        <v>414</v>
      </c>
      <c r="D278" s="19" t="s">
        <v>559</v>
      </c>
      <c r="E278" s="20" t="s">
        <v>560</v>
      </c>
      <c r="F27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8" s="22">
        <v>0.85</v>
      </c>
      <c r="H278" s="17" t="e">
        <f>DATEDIF(#REF!,#REF!,"y") &amp; " años " &amp; DATEDIF(#REF!,#REF!,"ym") &amp; " meses " &amp; DATEDIF(#REF!,#REF!,"md") &amp; " días"</f>
        <v>#REF!</v>
      </c>
      <c r="I278" s="17"/>
      <c r="J278" s="53"/>
      <c r="K278" s="54"/>
      <c r="L278" s="55"/>
      <c r="M278" s="23">
        <v>10000</v>
      </c>
      <c r="N278" s="24" t="s">
        <v>22</v>
      </c>
    </row>
    <row r="279" spans="1:14" s="25" customFormat="1" ht="45" customHeight="1" x14ac:dyDescent="0.25">
      <c r="A279" s="17">
        <v>10</v>
      </c>
      <c r="B279" s="17"/>
      <c r="C279" s="19" t="s">
        <v>414</v>
      </c>
      <c r="D279" s="19" t="s">
        <v>561</v>
      </c>
      <c r="E279" s="20" t="s">
        <v>562</v>
      </c>
      <c r="F27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79" s="22">
        <v>0.82499999999999996</v>
      </c>
      <c r="H279" s="17" t="e">
        <f>DATEDIF(#REF!,#REF!,"y") &amp; " años " &amp; DATEDIF(#REF!,#REF!,"ym") &amp; " meses " &amp; DATEDIF(#REF!,#REF!,"md") &amp; " días"</f>
        <v>#REF!</v>
      </c>
      <c r="I279" s="17"/>
      <c r="J279" s="53"/>
      <c r="K279" s="54"/>
      <c r="L279" s="55"/>
      <c r="M279" s="23">
        <v>25000</v>
      </c>
      <c r="N279" s="24" t="s">
        <v>22</v>
      </c>
    </row>
    <row r="280" spans="1:14" s="25" customFormat="1" ht="45" customHeight="1" x14ac:dyDescent="0.25">
      <c r="A280" s="17">
        <v>11</v>
      </c>
      <c r="B280" s="17"/>
      <c r="C280" s="19" t="s">
        <v>414</v>
      </c>
      <c r="D280" s="19" t="s">
        <v>563</v>
      </c>
      <c r="E280" s="20" t="s">
        <v>564</v>
      </c>
      <c r="F28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0" s="22">
        <v>0.85</v>
      </c>
      <c r="H280" s="17" t="e">
        <f>DATEDIF(#REF!,#REF!,"y") &amp; " años " &amp; DATEDIF(#REF!,#REF!,"ym") &amp; " meses " &amp; DATEDIF(#REF!,#REF!,"md") &amp; " días"</f>
        <v>#REF!</v>
      </c>
      <c r="I280" s="17"/>
      <c r="J280" s="53"/>
      <c r="K280" s="54"/>
      <c r="L280" s="55"/>
      <c r="M280" s="23">
        <v>14300</v>
      </c>
      <c r="N280" s="24" t="s">
        <v>22</v>
      </c>
    </row>
    <row r="281" spans="1:14" s="25" customFormat="1" ht="45" customHeight="1" x14ac:dyDescent="0.25">
      <c r="A281" s="17">
        <v>12</v>
      </c>
      <c r="B281" s="17"/>
      <c r="C281" s="19" t="s">
        <v>414</v>
      </c>
      <c r="D281" s="19" t="s">
        <v>565</v>
      </c>
      <c r="E281" s="20" t="s">
        <v>566</v>
      </c>
      <c r="F28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1" s="22">
        <v>0.91</v>
      </c>
      <c r="H281" s="17" t="e">
        <f>DATEDIF(#REF!,#REF!,"y") &amp; " años " &amp; DATEDIF(#REF!,#REF!,"ym") &amp; " meses " &amp; DATEDIF(#REF!,#REF!,"md") &amp; " días"</f>
        <v>#REF!</v>
      </c>
      <c r="I281" s="17"/>
      <c r="J281" s="53"/>
      <c r="K281" s="54"/>
      <c r="L281" s="55"/>
      <c r="M281" s="23">
        <f>15600</f>
        <v>15600</v>
      </c>
      <c r="N281" s="24" t="s">
        <v>22</v>
      </c>
    </row>
    <row r="282" spans="1:14" s="25" customFormat="1" ht="45" customHeight="1" x14ac:dyDescent="0.25">
      <c r="A282" s="17">
        <v>13</v>
      </c>
      <c r="B282" s="17"/>
      <c r="C282" s="19" t="s">
        <v>414</v>
      </c>
      <c r="D282" s="19" t="s">
        <v>567</v>
      </c>
      <c r="E282" s="20" t="s">
        <v>568</v>
      </c>
      <c r="F282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2" s="22">
        <v>1</v>
      </c>
      <c r="H282" s="17" t="e">
        <f>DATEDIF(#REF!,#REF!,"y") &amp; " años " &amp; DATEDIF(#REF!,#REF!,"ym") &amp; " meses " &amp; DATEDIF(#REF!,#REF!,"md") &amp; " días"</f>
        <v>#REF!</v>
      </c>
      <c r="I282" s="17"/>
      <c r="J282" s="53"/>
      <c r="K282" s="54"/>
      <c r="L282" s="55"/>
      <c r="M282" s="23">
        <v>10000</v>
      </c>
      <c r="N282" s="24" t="s">
        <v>22</v>
      </c>
    </row>
    <row r="283" spans="1:14" s="25" customFormat="1" ht="45" customHeight="1" x14ac:dyDescent="0.25">
      <c r="A283" s="17">
        <v>14</v>
      </c>
      <c r="B283" s="17"/>
      <c r="C283" s="19" t="s">
        <v>414</v>
      </c>
      <c r="D283" s="19" t="s">
        <v>569</v>
      </c>
      <c r="E283" s="20" t="s">
        <v>570</v>
      </c>
      <c r="F283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3" s="22">
        <v>0.75</v>
      </c>
      <c r="H283" s="17" t="e">
        <f>DATEDIF(#REF!,#REF!,"y") &amp; " años " &amp; DATEDIF(#REF!,#REF!,"ym") &amp; " meses " &amp; DATEDIF(#REF!,#REF!,"md") &amp; " días"</f>
        <v>#REF!</v>
      </c>
      <c r="I283" s="17"/>
      <c r="J283" s="53"/>
      <c r="K283" s="54"/>
      <c r="L283" s="55"/>
      <c r="M283" s="23">
        <f>22050+4400</f>
        <v>26450</v>
      </c>
      <c r="N283" s="24" t="s">
        <v>22</v>
      </c>
    </row>
    <row r="284" spans="1:14" s="25" customFormat="1" ht="45" customHeight="1" x14ac:dyDescent="0.25">
      <c r="A284" s="17">
        <v>15</v>
      </c>
      <c r="B284" s="17"/>
      <c r="C284" s="19" t="s">
        <v>414</v>
      </c>
      <c r="D284" s="19" t="s">
        <v>571</v>
      </c>
      <c r="E284" s="20" t="s">
        <v>572</v>
      </c>
      <c r="F284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4" s="22">
        <v>0.88</v>
      </c>
      <c r="H284" s="17" t="e">
        <f>DATEDIF(#REF!,#REF!,"y") &amp; " años " &amp; DATEDIF(#REF!,#REF!,"ym") &amp; " meses " &amp; DATEDIF(#REF!,#REF!,"md") &amp; " días"</f>
        <v>#REF!</v>
      </c>
      <c r="I284" s="17"/>
      <c r="J284" s="53"/>
      <c r="K284" s="54"/>
      <c r="L284" s="55"/>
      <c r="M284" s="23">
        <f>23546.25</f>
        <v>23546.25</v>
      </c>
      <c r="N284" s="24" t="s">
        <v>22</v>
      </c>
    </row>
    <row r="285" spans="1:14" s="25" customFormat="1" ht="45" customHeight="1" x14ac:dyDescent="0.25">
      <c r="A285" s="17">
        <v>16</v>
      </c>
      <c r="B285" s="17"/>
      <c r="C285" s="19" t="s">
        <v>414</v>
      </c>
      <c r="D285" s="19" t="s">
        <v>573</v>
      </c>
      <c r="E285" s="20" t="s">
        <v>574</v>
      </c>
      <c r="F285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5" s="22">
        <v>0.97</v>
      </c>
      <c r="H285" s="17" t="e">
        <f>DATEDIF(#REF!,#REF!,"y") &amp; " años " &amp; DATEDIF(#REF!,#REF!,"ym") &amp; " meses " &amp; DATEDIF(#REF!,#REF!,"md") &amp; " días"</f>
        <v>#REF!</v>
      </c>
      <c r="I285" s="17"/>
      <c r="J285" s="53"/>
      <c r="K285" s="54"/>
      <c r="L285" s="55"/>
      <c r="M285" s="23">
        <f>23546.25</f>
        <v>23546.25</v>
      </c>
      <c r="N285" s="24" t="s">
        <v>22</v>
      </c>
    </row>
    <row r="286" spans="1:14" s="25" customFormat="1" ht="45" customHeight="1" x14ac:dyDescent="0.25">
      <c r="A286" s="17">
        <v>17</v>
      </c>
      <c r="B286" s="17"/>
      <c r="C286" s="19" t="s">
        <v>414</v>
      </c>
      <c r="D286" s="19" t="s">
        <v>575</v>
      </c>
      <c r="E286" s="20" t="s">
        <v>576</v>
      </c>
      <c r="F286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6" s="22">
        <v>0.85</v>
      </c>
      <c r="H286" s="17" t="e">
        <f>DATEDIF(#REF!,#REF!,"y") &amp; " años " &amp; DATEDIF(#REF!,#REF!,"ym") &amp; " meses " &amp; DATEDIF(#REF!,#REF!,"md") &amp; " días"</f>
        <v>#REF!</v>
      </c>
      <c r="I286" s="17"/>
      <c r="J286" s="53"/>
      <c r="K286" s="54"/>
      <c r="L286" s="55"/>
      <c r="M286" s="23">
        <v>65000</v>
      </c>
      <c r="N286" s="24" t="s">
        <v>22</v>
      </c>
    </row>
    <row r="287" spans="1:14" s="25" customFormat="1" ht="45" customHeight="1" x14ac:dyDescent="0.25">
      <c r="A287" s="17">
        <v>18</v>
      </c>
      <c r="B287" s="17"/>
      <c r="C287" s="19" t="s">
        <v>414</v>
      </c>
      <c r="D287" s="19" t="s">
        <v>577</v>
      </c>
      <c r="E287" s="20" t="s">
        <v>578</v>
      </c>
      <c r="F287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7" s="22">
        <v>0.82499999999999996</v>
      </c>
      <c r="H287" s="17" t="e">
        <f>DATEDIF(#REF!,#REF!,"y") &amp; " años " &amp; DATEDIF(#REF!,#REF!,"ym") &amp; " meses " &amp; DATEDIF(#REF!,#REF!,"md") &amp; " días"</f>
        <v>#REF!</v>
      </c>
      <c r="I287" s="17"/>
      <c r="J287" s="53"/>
      <c r="K287" s="54"/>
      <c r="L287" s="55"/>
      <c r="M287" s="23">
        <f>23546.25</f>
        <v>23546.25</v>
      </c>
      <c r="N287" s="24" t="s">
        <v>22</v>
      </c>
    </row>
    <row r="288" spans="1:14" s="25" customFormat="1" ht="45" customHeight="1" x14ac:dyDescent="0.25">
      <c r="A288" s="17">
        <v>19</v>
      </c>
      <c r="B288" s="17"/>
      <c r="C288" s="26" t="s">
        <v>414</v>
      </c>
      <c r="D288" s="30" t="s">
        <v>579</v>
      </c>
      <c r="E288" s="27" t="s">
        <v>580</v>
      </c>
      <c r="F288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8" s="31">
        <v>0.82499999999999996</v>
      </c>
      <c r="H288" s="17" t="e">
        <f>DATEDIF(#REF!,#REF!,"y") &amp; " años " &amp; DATEDIF(#REF!,#REF!,"ym") &amp; " meses " &amp; DATEDIF(#REF!,#REF!,"md") &amp; " días"</f>
        <v>#REF!</v>
      </c>
      <c r="I288" s="17"/>
      <c r="J288" s="53"/>
      <c r="K288" s="54"/>
      <c r="L288" s="55"/>
      <c r="M288" s="24">
        <v>11000</v>
      </c>
      <c r="N288" s="24" t="s">
        <v>40</v>
      </c>
    </row>
    <row r="289" spans="1:23" s="25" customFormat="1" ht="45" customHeight="1" x14ac:dyDescent="0.25">
      <c r="A289" s="17">
        <v>20</v>
      </c>
      <c r="B289" s="20"/>
      <c r="C289" s="19" t="s">
        <v>269</v>
      </c>
      <c r="D289" s="19" t="s">
        <v>581</v>
      </c>
      <c r="E289" s="20" t="s">
        <v>582</v>
      </c>
      <c r="F289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89" s="22">
        <v>0.6</v>
      </c>
      <c r="H289" s="17" t="e">
        <f>DATEDIF(#REF!,#REF!,"y") &amp; " años " &amp; DATEDIF(#REF!,#REF!,"ym") &amp; " meses " &amp; DATEDIF(#REF!,#REF!,"md") &amp; " días"</f>
        <v>#REF!</v>
      </c>
      <c r="I289" s="17"/>
      <c r="J289" s="53"/>
      <c r="K289" s="54"/>
      <c r="L289" s="55"/>
      <c r="M289" s="23">
        <v>6546.14</v>
      </c>
      <c r="N289" s="24" t="s">
        <v>28</v>
      </c>
    </row>
    <row r="290" spans="1:23" s="25" customFormat="1" ht="45" customHeight="1" x14ac:dyDescent="0.25">
      <c r="A290" s="17">
        <v>21</v>
      </c>
      <c r="B290" s="20"/>
      <c r="C290" s="19" t="s">
        <v>269</v>
      </c>
      <c r="D290" s="19" t="s">
        <v>583</v>
      </c>
      <c r="E290" s="20" t="s">
        <v>584</v>
      </c>
      <c r="F290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90" s="22">
        <v>0.6</v>
      </c>
      <c r="H290" s="17" t="e">
        <f>DATEDIF(#REF!,#REF!,"y") &amp; " años " &amp; DATEDIF(#REF!,#REF!,"ym") &amp; " meses " &amp; DATEDIF(#REF!,#REF!,"md") &amp; " días"</f>
        <v>#REF!</v>
      </c>
      <c r="I290" s="17"/>
      <c r="J290" s="53"/>
      <c r="K290" s="54"/>
      <c r="L290" s="55"/>
      <c r="M290" s="23">
        <v>8538.86</v>
      </c>
      <c r="N290" s="24" t="s">
        <v>28</v>
      </c>
    </row>
    <row r="291" spans="1:23" s="25" customFormat="1" ht="45" customHeight="1" x14ac:dyDescent="0.25">
      <c r="A291" s="17">
        <v>22</v>
      </c>
      <c r="B291" s="20"/>
      <c r="C291" s="19" t="s">
        <v>269</v>
      </c>
      <c r="D291" s="19" t="s">
        <v>585</v>
      </c>
      <c r="E291" s="20" t="s">
        <v>586</v>
      </c>
      <c r="F291" s="21" t="e">
        <f>DATEDIF(#REF!,#REF!,"y") + DATEDIF(#REF!,#REF!,"y") + DATEDIF(#REF!,#REF!,"y") + SUM(#REF!) &amp; " años " &amp; DATEDIF(#REF!,#REF!,"ym") + DATEDIF(#REF!,#REF!,"ym") + DATEDIF(#REF!,#REF!,"ym") + SUM(#REF!) - SUM(#REF!) &amp; " meses " &amp; DATEDIF(#REF!,#REF!,"md") + DATEDIF(#REF!,#REF!,"md") + DATEDIF(#REF!,#REF!,"md") - SUM(#REF!) &amp; " días"</f>
        <v>#REF!</v>
      </c>
      <c r="G291" s="22">
        <v>0.6</v>
      </c>
      <c r="H291" s="17" t="e">
        <f>DATEDIF(#REF!,#REF!,"y") &amp; " años " &amp; DATEDIF(#REF!,#REF!,"ym") &amp; " meses " &amp; DATEDIF(#REF!,#REF!,"md") &amp; " días"</f>
        <v>#REF!</v>
      </c>
      <c r="I291" s="17"/>
      <c r="J291" s="53"/>
      <c r="K291" s="54"/>
      <c r="L291" s="55"/>
      <c r="M291" s="23">
        <v>11170.53</v>
      </c>
      <c r="N291" s="24" t="s">
        <v>28</v>
      </c>
    </row>
    <row r="292" spans="1:23" s="6" customFormat="1" x14ac:dyDescent="0.2">
      <c r="A292" s="32"/>
      <c r="B292" s="33"/>
      <c r="C292" s="34"/>
      <c r="D292" s="35"/>
      <c r="E292" s="35"/>
      <c r="F292" s="36"/>
      <c r="G292" s="37"/>
      <c r="H292" s="37"/>
      <c r="I292" s="38"/>
      <c r="J292" s="39"/>
      <c r="K292" s="5"/>
      <c r="L292" s="5"/>
      <c r="M292" s="5"/>
      <c r="N292" s="5"/>
    </row>
    <row r="293" spans="1:23" s="6" customFormat="1" x14ac:dyDescent="0.2">
      <c r="A293" s="32"/>
      <c r="B293" s="33"/>
      <c r="C293" s="34"/>
      <c r="D293" s="35"/>
      <c r="E293" s="35"/>
      <c r="F293" s="36"/>
      <c r="G293" s="37"/>
      <c r="H293" s="37"/>
      <c r="I293" s="38"/>
      <c r="J293" s="39"/>
      <c r="K293" s="5"/>
      <c r="L293" s="5"/>
      <c r="M293" s="5"/>
      <c r="N293" s="5"/>
      <c r="V293" s="1"/>
    </row>
    <row r="294" spans="1:23" s="6" customFormat="1" x14ac:dyDescent="0.2">
      <c r="A294" s="32"/>
      <c r="B294" s="33"/>
      <c r="C294" s="34"/>
      <c r="D294" s="35"/>
      <c r="E294" s="35"/>
      <c r="F294" s="36"/>
      <c r="G294" s="37"/>
      <c r="H294" s="37"/>
      <c r="I294" s="38"/>
      <c r="J294" s="39"/>
      <c r="K294" s="5"/>
      <c r="L294" s="5"/>
      <c r="M294" s="5"/>
      <c r="N294" s="5"/>
      <c r="W294" s="40"/>
    </row>
    <row r="295" spans="1:23" s="6" customFormat="1" x14ac:dyDescent="0.2">
      <c r="A295" s="32"/>
      <c r="B295" s="33"/>
      <c r="C295" s="34"/>
      <c r="D295" s="35"/>
      <c r="E295" s="35"/>
      <c r="F295" s="36"/>
      <c r="G295" s="37"/>
      <c r="H295" s="37"/>
      <c r="I295" s="38"/>
      <c r="J295" s="39"/>
      <c r="K295" s="5"/>
      <c r="L295" s="5"/>
      <c r="M295" s="5"/>
      <c r="N295" s="5"/>
    </row>
    <row r="296" spans="1:23" s="6" customFormat="1" x14ac:dyDescent="0.2">
      <c r="A296" s="32"/>
      <c r="B296" s="33"/>
      <c r="C296" s="34"/>
      <c r="D296" s="35"/>
      <c r="E296" s="35"/>
      <c r="F296" s="36"/>
      <c r="G296" s="37"/>
      <c r="H296" s="37"/>
      <c r="I296" s="38"/>
      <c r="J296" s="39"/>
      <c r="K296" s="5"/>
      <c r="L296" s="5"/>
      <c r="M296" s="5"/>
      <c r="N296" s="5"/>
    </row>
    <row r="297" spans="1:23" s="6" customFormat="1" x14ac:dyDescent="0.2">
      <c r="A297" s="56" t="s">
        <v>587</v>
      </c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</row>
    <row r="298" spans="1:23" s="6" customFormat="1" x14ac:dyDescent="0.2">
      <c r="A298" s="57" t="s">
        <v>588</v>
      </c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</row>
    <row r="299" spans="1:23" s="6" customFormat="1" x14ac:dyDescent="0.2">
      <c r="A299" s="57" t="s">
        <v>589</v>
      </c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</row>
    <row r="300" spans="1:23" s="6" customFormat="1" x14ac:dyDescent="0.2">
      <c r="A300" s="41"/>
      <c r="B300" s="41"/>
      <c r="C300" s="41"/>
      <c r="D300" s="41"/>
      <c r="E300" s="41"/>
      <c r="F300" s="41"/>
      <c r="G300" s="42"/>
      <c r="H300" s="42"/>
      <c r="I300" s="43"/>
    </row>
    <row r="301" spans="1:23" s="51" customFormat="1" ht="12.75" customHeight="1" x14ac:dyDescent="0.25">
      <c r="A301" s="44" t="s">
        <v>590</v>
      </c>
      <c r="B301" s="45"/>
      <c r="C301" s="45"/>
      <c r="D301" s="46"/>
      <c r="E301" s="47"/>
      <c r="F301" s="48"/>
      <c r="G301" s="49"/>
      <c r="H301" s="49"/>
      <c r="I301" s="50"/>
    </row>
    <row r="302" spans="1:23" s="51" customFormat="1" ht="9.75" customHeight="1" x14ac:dyDescent="0.25">
      <c r="A302" s="52" t="s">
        <v>591</v>
      </c>
      <c r="B302" s="45"/>
      <c r="C302" s="45"/>
      <c r="D302" s="46"/>
      <c r="E302" s="47"/>
      <c r="F302" s="48"/>
      <c r="G302" s="49"/>
      <c r="H302" s="49"/>
      <c r="I302" s="50"/>
    </row>
    <row r="303" spans="1:23" ht="56.25" customHeight="1" x14ac:dyDescent="0.2">
      <c r="F303" s="1"/>
    </row>
    <row r="304" spans="1:23" ht="12.75" customHeight="1" x14ac:dyDescent="0.2">
      <c r="F304" s="1"/>
    </row>
    <row r="305" spans="6:6" x14ac:dyDescent="0.2">
      <c r="F305" s="1"/>
    </row>
    <row r="306" spans="6:6" x14ac:dyDescent="0.2">
      <c r="F306" s="1"/>
    </row>
    <row r="307" spans="6:6" ht="56.25" customHeight="1" x14ac:dyDescent="0.2">
      <c r="F307" s="1"/>
    </row>
    <row r="308" spans="6:6" ht="12.75" customHeight="1" x14ac:dyDescent="0.2">
      <c r="F308" s="1"/>
    </row>
    <row r="309" spans="6:6" ht="12.75" customHeight="1" x14ac:dyDescent="0.2">
      <c r="F309" s="1"/>
    </row>
    <row r="310" spans="6:6" x14ac:dyDescent="0.2">
      <c r="F310" s="1"/>
    </row>
    <row r="311" spans="6:6" x14ac:dyDescent="0.2">
      <c r="F311" s="1"/>
    </row>
    <row r="312" spans="6:6" x14ac:dyDescent="0.2">
      <c r="F312" s="1"/>
    </row>
    <row r="313" spans="6:6" ht="56.25" customHeight="1" x14ac:dyDescent="0.2">
      <c r="F313" s="1"/>
    </row>
    <row r="314" spans="6:6" ht="12.75" customHeight="1" x14ac:dyDescent="0.2">
      <c r="F314" s="1"/>
    </row>
    <row r="315" spans="6:6" ht="12.75" hidden="1" customHeight="1" x14ac:dyDescent="0.2">
      <c r="F315" s="1"/>
    </row>
    <row r="316" spans="6:6" ht="27" hidden="1" customHeight="1" x14ac:dyDescent="0.2">
      <c r="F316" s="1"/>
    </row>
    <row r="317" spans="6:6" ht="140.25" hidden="1" customHeight="1" x14ac:dyDescent="0.2">
      <c r="F317" s="1"/>
    </row>
    <row r="318" spans="6:6" ht="90" hidden="1" customHeight="1" x14ac:dyDescent="0.2">
      <c r="F318" s="1"/>
    </row>
    <row r="319" spans="6:6" ht="12.75" hidden="1" customHeight="1" x14ac:dyDescent="0.2">
      <c r="F319" s="1"/>
    </row>
    <row r="320" spans="6:6" ht="12.75" customHeight="1" x14ac:dyDescent="0.2">
      <c r="F320" s="1"/>
    </row>
    <row r="321" spans="6:6" x14ac:dyDescent="0.2">
      <c r="F321" s="1"/>
    </row>
    <row r="322" spans="6:6" x14ac:dyDescent="0.2">
      <c r="F322" s="1"/>
    </row>
    <row r="323" spans="6:6" x14ac:dyDescent="0.2">
      <c r="F323" s="1"/>
    </row>
    <row r="324" spans="6:6" x14ac:dyDescent="0.2">
      <c r="F324" s="1"/>
    </row>
    <row r="325" spans="6:6" x14ac:dyDescent="0.2">
      <c r="F325" s="1"/>
    </row>
    <row r="326" spans="6:6" x14ac:dyDescent="0.2">
      <c r="F326" s="1"/>
    </row>
    <row r="327" spans="6:6" ht="56.25" customHeight="1" x14ac:dyDescent="0.2">
      <c r="F327" s="1"/>
    </row>
    <row r="328" spans="6:6" ht="90" customHeight="1" x14ac:dyDescent="0.2">
      <c r="F328" s="1"/>
    </row>
    <row r="329" spans="6:6" x14ac:dyDescent="0.2">
      <c r="F329" s="1"/>
    </row>
    <row r="330" spans="6:6" x14ac:dyDescent="0.2">
      <c r="F330" s="1"/>
    </row>
    <row r="331" spans="6:6" x14ac:dyDescent="0.2">
      <c r="F331" s="1"/>
    </row>
    <row r="332" spans="6:6" x14ac:dyDescent="0.2">
      <c r="F332" s="1"/>
    </row>
    <row r="333" spans="6:6" x14ac:dyDescent="0.2">
      <c r="F333" s="1"/>
    </row>
    <row r="334" spans="6:6" x14ac:dyDescent="0.2">
      <c r="F334" s="1"/>
    </row>
    <row r="335" spans="6:6" x14ac:dyDescent="0.2">
      <c r="F335" s="1"/>
    </row>
    <row r="336" spans="6:6" x14ac:dyDescent="0.2">
      <c r="F336" s="1"/>
    </row>
    <row r="337" spans="6:6" ht="56.25" customHeight="1" x14ac:dyDescent="0.2">
      <c r="F337" s="1"/>
    </row>
    <row r="338" spans="6:6" ht="90" customHeight="1" x14ac:dyDescent="0.2">
      <c r="F338" s="1"/>
    </row>
    <row r="339" spans="6:6" ht="90" customHeight="1" x14ac:dyDescent="0.2">
      <c r="F339" s="1"/>
    </row>
    <row r="340" spans="6:6" x14ac:dyDescent="0.2">
      <c r="F340" s="1"/>
    </row>
    <row r="341" spans="6:6" x14ac:dyDescent="0.2">
      <c r="F341" s="1"/>
    </row>
    <row r="342" spans="6:6" x14ac:dyDescent="0.2">
      <c r="F342" s="1"/>
    </row>
    <row r="343" spans="6:6" x14ac:dyDescent="0.2">
      <c r="F343" s="1"/>
    </row>
    <row r="344" spans="6:6" x14ac:dyDescent="0.2">
      <c r="F344" s="1"/>
    </row>
    <row r="345" spans="6:6" ht="90" customHeight="1" x14ac:dyDescent="0.2">
      <c r="F345" s="1"/>
    </row>
    <row r="346" spans="6:6" ht="90" customHeight="1" x14ac:dyDescent="0.2">
      <c r="F346" s="1"/>
    </row>
    <row r="347" spans="6:6" x14ac:dyDescent="0.2">
      <c r="F347" s="1"/>
    </row>
    <row r="348" spans="6:6" ht="90" customHeight="1" x14ac:dyDescent="0.2">
      <c r="F348" s="1"/>
    </row>
    <row r="349" spans="6:6" x14ac:dyDescent="0.2">
      <c r="F349" s="1"/>
    </row>
    <row r="350" spans="6:6" ht="90" customHeight="1" x14ac:dyDescent="0.2">
      <c r="F350" s="1"/>
    </row>
    <row r="351" spans="6:6" x14ac:dyDescent="0.2">
      <c r="F351" s="1"/>
    </row>
    <row r="352" spans="6:6" ht="90" customHeight="1" x14ac:dyDescent="0.2">
      <c r="F352" s="1"/>
    </row>
    <row r="353" spans="6:6" ht="90" customHeight="1" x14ac:dyDescent="0.2">
      <c r="F353" s="1"/>
    </row>
    <row r="354" spans="6:6" ht="90" customHeight="1" x14ac:dyDescent="0.2">
      <c r="F354" s="1"/>
    </row>
    <row r="355" spans="6:6" ht="90" customHeight="1" x14ac:dyDescent="0.2">
      <c r="F355" s="1"/>
    </row>
    <row r="356" spans="6:6" ht="90" customHeight="1" x14ac:dyDescent="0.2">
      <c r="F356" s="1"/>
    </row>
    <row r="357" spans="6:6" ht="90" customHeight="1" x14ac:dyDescent="0.2">
      <c r="F357" s="1"/>
    </row>
    <row r="358" spans="6:6" ht="90" customHeight="1" x14ac:dyDescent="0.2">
      <c r="F358" s="1"/>
    </row>
    <row r="359" spans="6:6" ht="90" customHeight="1" x14ac:dyDescent="0.2">
      <c r="F359" s="1"/>
    </row>
    <row r="360" spans="6:6" x14ac:dyDescent="0.2">
      <c r="F360" s="1"/>
    </row>
    <row r="361" spans="6:6" x14ac:dyDescent="0.2">
      <c r="F361" s="1"/>
    </row>
    <row r="362" spans="6:6" ht="90" customHeight="1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ht="96.75" customHeight="1" x14ac:dyDescent="0.2">
      <c r="F368" s="1"/>
    </row>
    <row r="369" spans="6:6" ht="96.75" customHeight="1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  <row r="410" spans="6:6" x14ac:dyDescent="0.2">
      <c r="F410" s="1"/>
    </row>
    <row r="411" spans="6:6" x14ac:dyDescent="0.2">
      <c r="F411" s="1"/>
    </row>
    <row r="412" spans="6:6" x14ac:dyDescent="0.2">
      <c r="F412" s="1"/>
    </row>
    <row r="413" spans="6:6" x14ac:dyDescent="0.2">
      <c r="F413" s="1"/>
    </row>
    <row r="414" spans="6:6" x14ac:dyDescent="0.2">
      <c r="F414" s="1"/>
    </row>
    <row r="415" spans="6:6" x14ac:dyDescent="0.2">
      <c r="F415" s="1"/>
    </row>
    <row r="416" spans="6:6" x14ac:dyDescent="0.2">
      <c r="F416" s="1"/>
    </row>
    <row r="417" spans="6:6" x14ac:dyDescent="0.2">
      <c r="F417" s="1"/>
    </row>
    <row r="418" spans="6:6" x14ac:dyDescent="0.2">
      <c r="F418" s="1"/>
    </row>
    <row r="419" spans="6:6" x14ac:dyDescent="0.2">
      <c r="F419" s="1"/>
    </row>
    <row r="420" spans="6:6" x14ac:dyDescent="0.2">
      <c r="F420" s="1"/>
    </row>
    <row r="421" spans="6:6" x14ac:dyDescent="0.2">
      <c r="F421" s="1"/>
    </row>
    <row r="422" spans="6:6" x14ac:dyDescent="0.2">
      <c r="F422" s="1"/>
    </row>
    <row r="423" spans="6:6" x14ac:dyDescent="0.2">
      <c r="F423" s="1"/>
    </row>
    <row r="424" spans="6:6" x14ac:dyDescent="0.2">
      <c r="F424" s="1"/>
    </row>
    <row r="425" spans="6:6" x14ac:dyDescent="0.2">
      <c r="F425" s="1"/>
    </row>
    <row r="426" spans="6:6" x14ac:dyDescent="0.2">
      <c r="F426" s="1"/>
    </row>
    <row r="427" spans="6:6" x14ac:dyDescent="0.2">
      <c r="F427" s="1"/>
    </row>
    <row r="428" spans="6:6" x14ac:dyDescent="0.2">
      <c r="F428" s="1"/>
    </row>
    <row r="429" spans="6:6" x14ac:dyDescent="0.2">
      <c r="F429" s="1"/>
    </row>
    <row r="430" spans="6:6" x14ac:dyDescent="0.2">
      <c r="F430" s="1"/>
    </row>
    <row r="431" spans="6:6" x14ac:dyDescent="0.2">
      <c r="F431" s="1"/>
    </row>
    <row r="432" spans="6:6" x14ac:dyDescent="0.2">
      <c r="F432" s="1"/>
    </row>
    <row r="433" spans="6:6" x14ac:dyDescent="0.2">
      <c r="F433" s="1"/>
    </row>
    <row r="434" spans="6:6" x14ac:dyDescent="0.2">
      <c r="F434" s="1"/>
    </row>
    <row r="435" spans="6:6" x14ac:dyDescent="0.2">
      <c r="F435" s="1"/>
    </row>
    <row r="436" spans="6:6" x14ac:dyDescent="0.2">
      <c r="F436" s="1"/>
    </row>
    <row r="437" spans="6:6" x14ac:dyDescent="0.2">
      <c r="F437" s="1"/>
    </row>
    <row r="438" spans="6:6" x14ac:dyDescent="0.2">
      <c r="F438" s="1"/>
    </row>
    <row r="439" spans="6:6" x14ac:dyDescent="0.2">
      <c r="F439" s="1"/>
    </row>
    <row r="440" spans="6:6" x14ac:dyDescent="0.2">
      <c r="F440" s="1"/>
    </row>
    <row r="441" spans="6:6" x14ac:dyDescent="0.2">
      <c r="F441" s="1"/>
    </row>
    <row r="442" spans="6:6" x14ac:dyDescent="0.2">
      <c r="F442" s="1"/>
    </row>
    <row r="443" spans="6:6" x14ac:dyDescent="0.2">
      <c r="F443" s="1"/>
    </row>
    <row r="444" spans="6:6" x14ac:dyDescent="0.2">
      <c r="F444" s="1"/>
    </row>
    <row r="445" spans="6:6" x14ac:dyDescent="0.2">
      <c r="F445" s="1"/>
    </row>
    <row r="446" spans="6:6" x14ac:dyDescent="0.2">
      <c r="F446" s="1"/>
    </row>
    <row r="447" spans="6:6" x14ac:dyDescent="0.2">
      <c r="F447" s="1"/>
    </row>
    <row r="448" spans="6:6" x14ac:dyDescent="0.2">
      <c r="F448" s="1"/>
    </row>
    <row r="449" spans="6:6" x14ac:dyDescent="0.2">
      <c r="F449" s="1"/>
    </row>
    <row r="450" spans="6:6" x14ac:dyDescent="0.2">
      <c r="F450" s="1"/>
    </row>
    <row r="451" spans="6:6" x14ac:dyDescent="0.2">
      <c r="F451" s="1"/>
    </row>
    <row r="452" spans="6:6" x14ac:dyDescent="0.2">
      <c r="F452" s="1"/>
    </row>
    <row r="453" spans="6:6" x14ac:dyDescent="0.2">
      <c r="F453" s="1"/>
    </row>
    <row r="454" spans="6:6" x14ac:dyDescent="0.2">
      <c r="F454" s="1"/>
    </row>
    <row r="455" spans="6:6" x14ac:dyDescent="0.2">
      <c r="F455" s="1"/>
    </row>
    <row r="456" spans="6:6" x14ac:dyDescent="0.2">
      <c r="F456" s="1"/>
    </row>
    <row r="457" spans="6:6" x14ac:dyDescent="0.2">
      <c r="F457" s="1"/>
    </row>
    <row r="458" spans="6:6" x14ac:dyDescent="0.2">
      <c r="F458" s="1"/>
    </row>
    <row r="459" spans="6:6" x14ac:dyDescent="0.2">
      <c r="F459" s="1"/>
    </row>
    <row r="460" spans="6:6" x14ac:dyDescent="0.2">
      <c r="F460" s="1"/>
    </row>
    <row r="461" spans="6:6" x14ac:dyDescent="0.2">
      <c r="F461" s="1"/>
    </row>
    <row r="462" spans="6:6" x14ac:dyDescent="0.2">
      <c r="F462" s="1"/>
    </row>
    <row r="463" spans="6:6" x14ac:dyDescent="0.2">
      <c r="F463" s="1"/>
    </row>
    <row r="464" spans="6:6" x14ac:dyDescent="0.2">
      <c r="F464" s="1"/>
    </row>
    <row r="465" spans="6:6" x14ac:dyDescent="0.2">
      <c r="F465" s="1"/>
    </row>
    <row r="466" spans="6:6" x14ac:dyDescent="0.2">
      <c r="F466" s="1"/>
    </row>
    <row r="467" spans="6:6" x14ac:dyDescent="0.2">
      <c r="F467" s="1"/>
    </row>
    <row r="468" spans="6:6" x14ac:dyDescent="0.2">
      <c r="F468" s="1"/>
    </row>
    <row r="469" spans="6:6" x14ac:dyDescent="0.2">
      <c r="F469" s="1"/>
    </row>
    <row r="470" spans="6:6" x14ac:dyDescent="0.2">
      <c r="F470" s="1"/>
    </row>
    <row r="471" spans="6:6" x14ac:dyDescent="0.2">
      <c r="F471" s="1"/>
    </row>
    <row r="472" spans="6:6" x14ac:dyDescent="0.2">
      <c r="F472" s="1"/>
    </row>
    <row r="473" spans="6:6" x14ac:dyDescent="0.2">
      <c r="F473" s="1"/>
    </row>
    <row r="474" spans="6:6" x14ac:dyDescent="0.2">
      <c r="F474" s="1"/>
    </row>
    <row r="475" spans="6:6" x14ac:dyDescent="0.2">
      <c r="F475" s="1"/>
    </row>
    <row r="476" spans="6:6" x14ac:dyDescent="0.2">
      <c r="F476" s="1"/>
    </row>
    <row r="477" spans="6:6" x14ac:dyDescent="0.2">
      <c r="F477" s="1"/>
    </row>
    <row r="478" spans="6:6" x14ac:dyDescent="0.2">
      <c r="F478" s="1"/>
    </row>
    <row r="479" spans="6:6" x14ac:dyDescent="0.2">
      <c r="F479" s="1"/>
    </row>
    <row r="480" spans="6:6" x14ac:dyDescent="0.2">
      <c r="F480" s="1"/>
    </row>
    <row r="481" spans="6:6" x14ac:dyDescent="0.2">
      <c r="F481" s="1"/>
    </row>
    <row r="482" spans="6:6" x14ac:dyDescent="0.2">
      <c r="F482" s="1"/>
    </row>
    <row r="483" spans="6:6" x14ac:dyDescent="0.2">
      <c r="F483" s="1"/>
    </row>
    <row r="484" spans="6:6" x14ac:dyDescent="0.2">
      <c r="F484" s="1"/>
    </row>
    <row r="485" spans="6:6" x14ac:dyDescent="0.2">
      <c r="F485" s="1"/>
    </row>
    <row r="486" spans="6:6" x14ac:dyDescent="0.2">
      <c r="F486" s="1"/>
    </row>
    <row r="487" spans="6:6" x14ac:dyDescent="0.2">
      <c r="F487" s="1"/>
    </row>
    <row r="488" spans="6:6" x14ac:dyDescent="0.2">
      <c r="F488" s="1"/>
    </row>
    <row r="489" spans="6:6" x14ac:dyDescent="0.2">
      <c r="F489" s="1"/>
    </row>
    <row r="490" spans="6:6" x14ac:dyDescent="0.2">
      <c r="F490" s="1"/>
    </row>
    <row r="491" spans="6:6" x14ac:dyDescent="0.2">
      <c r="F491" s="1"/>
    </row>
    <row r="492" spans="6:6" x14ac:dyDescent="0.2">
      <c r="F492" s="1"/>
    </row>
    <row r="493" spans="6:6" x14ac:dyDescent="0.2">
      <c r="F493" s="1"/>
    </row>
    <row r="494" spans="6:6" x14ac:dyDescent="0.2">
      <c r="F494" s="1"/>
    </row>
    <row r="495" spans="6:6" x14ac:dyDescent="0.2">
      <c r="F495" s="1"/>
    </row>
    <row r="496" spans="6:6" x14ac:dyDescent="0.2">
      <c r="F496" s="1"/>
    </row>
    <row r="497" spans="6:6" x14ac:dyDescent="0.2">
      <c r="F497" s="1"/>
    </row>
    <row r="498" spans="6:6" x14ac:dyDescent="0.2">
      <c r="F498" s="1"/>
    </row>
    <row r="499" spans="6:6" x14ac:dyDescent="0.2">
      <c r="F499" s="1"/>
    </row>
    <row r="500" spans="6:6" x14ac:dyDescent="0.2">
      <c r="F500" s="1"/>
    </row>
    <row r="501" spans="6:6" x14ac:dyDescent="0.2">
      <c r="F501" s="1"/>
    </row>
    <row r="502" spans="6:6" x14ac:dyDescent="0.2">
      <c r="F502" s="1"/>
    </row>
    <row r="503" spans="6:6" x14ac:dyDescent="0.2">
      <c r="F503" s="1"/>
    </row>
    <row r="504" spans="6:6" x14ac:dyDescent="0.2">
      <c r="F504" s="1"/>
    </row>
    <row r="505" spans="6:6" x14ac:dyDescent="0.2">
      <c r="F505" s="1"/>
    </row>
    <row r="506" spans="6:6" x14ac:dyDescent="0.2">
      <c r="F506" s="1"/>
    </row>
    <row r="507" spans="6:6" x14ac:dyDescent="0.2">
      <c r="F507" s="1"/>
    </row>
    <row r="508" spans="6:6" x14ac:dyDescent="0.2">
      <c r="F508" s="1"/>
    </row>
    <row r="509" spans="6:6" x14ac:dyDescent="0.2">
      <c r="F509" s="1"/>
    </row>
    <row r="510" spans="6:6" x14ac:dyDescent="0.2">
      <c r="F510" s="1"/>
    </row>
    <row r="511" spans="6:6" x14ac:dyDescent="0.2">
      <c r="F511" s="1"/>
    </row>
    <row r="512" spans="6:6" x14ac:dyDescent="0.2">
      <c r="F512" s="1"/>
    </row>
    <row r="513" spans="6:6" x14ac:dyDescent="0.2">
      <c r="F513" s="1"/>
    </row>
    <row r="514" spans="6:6" x14ac:dyDescent="0.2">
      <c r="F514" s="1"/>
    </row>
    <row r="515" spans="6:6" x14ac:dyDescent="0.2">
      <c r="F515" s="1"/>
    </row>
    <row r="516" spans="6:6" x14ac:dyDescent="0.2">
      <c r="F516" s="1"/>
    </row>
    <row r="517" spans="6:6" x14ac:dyDescent="0.2">
      <c r="F517" s="1"/>
    </row>
    <row r="518" spans="6:6" x14ac:dyDescent="0.2">
      <c r="F518" s="1"/>
    </row>
    <row r="519" spans="6:6" x14ac:dyDescent="0.2">
      <c r="F519" s="1"/>
    </row>
    <row r="520" spans="6:6" x14ac:dyDescent="0.2">
      <c r="F520" s="1"/>
    </row>
    <row r="521" spans="6:6" x14ac:dyDescent="0.2">
      <c r="F521" s="1"/>
    </row>
    <row r="522" spans="6:6" x14ac:dyDescent="0.2">
      <c r="F522" s="1"/>
    </row>
    <row r="523" spans="6:6" x14ac:dyDescent="0.2">
      <c r="F523" s="1"/>
    </row>
    <row r="524" spans="6:6" x14ac:dyDescent="0.2">
      <c r="F524" s="1"/>
    </row>
    <row r="525" spans="6:6" x14ac:dyDescent="0.2">
      <c r="F525" s="1"/>
    </row>
    <row r="526" spans="6:6" x14ac:dyDescent="0.2">
      <c r="F526" s="1"/>
    </row>
    <row r="527" spans="6:6" x14ac:dyDescent="0.2">
      <c r="F527" s="1"/>
    </row>
    <row r="528" spans="6:6" x14ac:dyDescent="0.2">
      <c r="F528" s="1"/>
    </row>
    <row r="529" spans="6:6" x14ac:dyDescent="0.2">
      <c r="F529" s="1"/>
    </row>
    <row r="530" spans="6:6" x14ac:dyDescent="0.2">
      <c r="F530" s="1"/>
    </row>
    <row r="531" spans="6:6" x14ac:dyDescent="0.2">
      <c r="F531" s="1"/>
    </row>
    <row r="532" spans="6:6" x14ac:dyDescent="0.2">
      <c r="F532" s="1"/>
    </row>
    <row r="533" spans="6:6" x14ac:dyDescent="0.2">
      <c r="F533" s="1"/>
    </row>
    <row r="534" spans="6:6" x14ac:dyDescent="0.2">
      <c r="F534" s="1"/>
    </row>
    <row r="535" spans="6:6" x14ac:dyDescent="0.2">
      <c r="F535" s="1"/>
    </row>
    <row r="536" spans="6:6" x14ac:dyDescent="0.2">
      <c r="F536" s="1"/>
    </row>
    <row r="537" spans="6:6" x14ac:dyDescent="0.2">
      <c r="F537" s="1"/>
    </row>
    <row r="538" spans="6:6" x14ac:dyDescent="0.2">
      <c r="F538" s="1"/>
    </row>
    <row r="539" spans="6:6" x14ac:dyDescent="0.2">
      <c r="F539" s="1"/>
    </row>
    <row r="540" spans="6:6" x14ac:dyDescent="0.2">
      <c r="F540" s="1"/>
    </row>
    <row r="541" spans="6:6" x14ac:dyDescent="0.2">
      <c r="F541" s="1"/>
    </row>
    <row r="542" spans="6:6" x14ac:dyDescent="0.2">
      <c r="F542" s="1"/>
    </row>
    <row r="543" spans="6:6" x14ac:dyDescent="0.2">
      <c r="F543" s="1"/>
    </row>
    <row r="544" spans="6:6" x14ac:dyDescent="0.2">
      <c r="F544" s="1"/>
    </row>
    <row r="545" spans="6:6" x14ac:dyDescent="0.2">
      <c r="F545" s="1"/>
    </row>
    <row r="546" spans="6:6" x14ac:dyDescent="0.2">
      <c r="F546" s="1"/>
    </row>
    <row r="547" spans="6:6" x14ac:dyDescent="0.2">
      <c r="F547" s="1"/>
    </row>
    <row r="548" spans="6:6" x14ac:dyDescent="0.2">
      <c r="F548" s="1"/>
    </row>
    <row r="549" spans="6:6" x14ac:dyDescent="0.2">
      <c r="F549" s="1"/>
    </row>
    <row r="550" spans="6:6" x14ac:dyDescent="0.2">
      <c r="F550" s="1"/>
    </row>
    <row r="551" spans="6:6" x14ac:dyDescent="0.2">
      <c r="F551" s="1"/>
    </row>
    <row r="552" spans="6:6" x14ac:dyDescent="0.2">
      <c r="F552" s="1"/>
    </row>
    <row r="553" spans="6:6" x14ac:dyDescent="0.2">
      <c r="F553" s="1"/>
    </row>
    <row r="554" spans="6:6" x14ac:dyDescent="0.2">
      <c r="F554" s="1"/>
    </row>
    <row r="555" spans="6:6" x14ac:dyDescent="0.2">
      <c r="F555" s="1"/>
    </row>
    <row r="556" spans="6:6" x14ac:dyDescent="0.2">
      <c r="F556" s="1"/>
    </row>
    <row r="557" spans="6:6" x14ac:dyDescent="0.2">
      <c r="F557" s="1"/>
    </row>
    <row r="558" spans="6:6" x14ac:dyDescent="0.2">
      <c r="F558" s="1"/>
    </row>
    <row r="559" spans="6:6" x14ac:dyDescent="0.2">
      <c r="F559" s="1"/>
    </row>
    <row r="560" spans="6:6" x14ac:dyDescent="0.2">
      <c r="F560" s="1"/>
    </row>
    <row r="561" spans="6:6" x14ac:dyDescent="0.2">
      <c r="F561" s="1"/>
    </row>
    <row r="562" spans="6:6" x14ac:dyDescent="0.2">
      <c r="F562" s="1"/>
    </row>
    <row r="563" spans="6:6" x14ac:dyDescent="0.2">
      <c r="F563" s="1"/>
    </row>
    <row r="564" spans="6:6" x14ac:dyDescent="0.2">
      <c r="F564" s="1"/>
    </row>
    <row r="565" spans="6:6" x14ac:dyDescent="0.2">
      <c r="F565" s="1"/>
    </row>
    <row r="566" spans="6:6" x14ac:dyDescent="0.2">
      <c r="F566" s="1"/>
    </row>
    <row r="567" spans="6:6" x14ac:dyDescent="0.2">
      <c r="F567" s="1"/>
    </row>
    <row r="568" spans="6:6" x14ac:dyDescent="0.2">
      <c r="F568" s="1"/>
    </row>
    <row r="569" spans="6:6" x14ac:dyDescent="0.2">
      <c r="F569" s="1"/>
    </row>
    <row r="570" spans="6:6" x14ac:dyDescent="0.2">
      <c r="F570" s="1"/>
    </row>
    <row r="571" spans="6:6" x14ac:dyDescent="0.2">
      <c r="F571" s="1"/>
    </row>
    <row r="572" spans="6:6" x14ac:dyDescent="0.2">
      <c r="F572" s="1"/>
    </row>
    <row r="573" spans="6:6" x14ac:dyDescent="0.2">
      <c r="F573" s="1"/>
    </row>
    <row r="574" spans="6:6" x14ac:dyDescent="0.2">
      <c r="F574" s="1"/>
    </row>
    <row r="575" spans="6:6" x14ac:dyDescent="0.2">
      <c r="F575" s="1"/>
    </row>
    <row r="576" spans="6:6" x14ac:dyDescent="0.2">
      <c r="F576" s="1"/>
    </row>
    <row r="577" spans="6:6" x14ac:dyDescent="0.2">
      <c r="F577" s="1"/>
    </row>
    <row r="578" spans="6:6" x14ac:dyDescent="0.2">
      <c r="F578" s="1"/>
    </row>
    <row r="579" spans="6:6" x14ac:dyDescent="0.2">
      <c r="F579" s="1"/>
    </row>
    <row r="580" spans="6:6" x14ac:dyDescent="0.2">
      <c r="F580" s="1"/>
    </row>
    <row r="581" spans="6:6" x14ac:dyDescent="0.2">
      <c r="F581" s="1"/>
    </row>
    <row r="582" spans="6:6" x14ac:dyDescent="0.2">
      <c r="F582" s="1"/>
    </row>
    <row r="583" spans="6:6" x14ac:dyDescent="0.2">
      <c r="F583" s="1"/>
    </row>
    <row r="584" spans="6:6" x14ac:dyDescent="0.2">
      <c r="F584" s="1"/>
    </row>
    <row r="585" spans="6:6" x14ac:dyDescent="0.2">
      <c r="F585" s="1"/>
    </row>
    <row r="586" spans="6:6" x14ac:dyDescent="0.2">
      <c r="F586" s="1"/>
    </row>
    <row r="587" spans="6:6" x14ac:dyDescent="0.2">
      <c r="F587" s="1"/>
    </row>
    <row r="588" spans="6:6" x14ac:dyDescent="0.2">
      <c r="F588" s="1"/>
    </row>
    <row r="589" spans="6:6" x14ac:dyDescent="0.2">
      <c r="F589" s="1"/>
    </row>
  </sheetData>
  <mergeCells count="280">
    <mergeCell ref="A9:N9"/>
    <mergeCell ref="A10:N10"/>
    <mergeCell ref="A11:N11"/>
    <mergeCell ref="A12:N12"/>
    <mergeCell ref="A13:N13"/>
    <mergeCell ref="A16:N16"/>
    <mergeCell ref="J24:L24"/>
    <mergeCell ref="J25:L25"/>
    <mergeCell ref="J26:L26"/>
    <mergeCell ref="J27:L27"/>
    <mergeCell ref="J28:L28"/>
    <mergeCell ref="J29:L29"/>
    <mergeCell ref="A18:N18"/>
    <mergeCell ref="J19:L19"/>
    <mergeCell ref="J20:L20"/>
    <mergeCell ref="J21:L21"/>
    <mergeCell ref="J22:L22"/>
    <mergeCell ref="J23:L23"/>
    <mergeCell ref="J36:L36"/>
    <mergeCell ref="J37:L37"/>
    <mergeCell ref="J38:L38"/>
    <mergeCell ref="J39:L39"/>
    <mergeCell ref="J40:L40"/>
    <mergeCell ref="J41:L41"/>
    <mergeCell ref="J30:L30"/>
    <mergeCell ref="J31:L31"/>
    <mergeCell ref="J32:L32"/>
    <mergeCell ref="J33:L33"/>
    <mergeCell ref="J34:L34"/>
    <mergeCell ref="J35:L35"/>
    <mergeCell ref="J48:L48"/>
    <mergeCell ref="J49:L49"/>
    <mergeCell ref="J50:L50"/>
    <mergeCell ref="J51:L51"/>
    <mergeCell ref="J52:L52"/>
    <mergeCell ref="J53:L53"/>
    <mergeCell ref="J42:L42"/>
    <mergeCell ref="J43:L43"/>
    <mergeCell ref="J44:L44"/>
    <mergeCell ref="J45:L45"/>
    <mergeCell ref="J46:L46"/>
    <mergeCell ref="J47:L47"/>
    <mergeCell ref="J60:L60"/>
    <mergeCell ref="J61:L61"/>
    <mergeCell ref="J62:L62"/>
    <mergeCell ref="J63:L63"/>
    <mergeCell ref="J64:L64"/>
    <mergeCell ref="J65:L65"/>
    <mergeCell ref="J54:L54"/>
    <mergeCell ref="J55:L55"/>
    <mergeCell ref="J56:L56"/>
    <mergeCell ref="J57:L57"/>
    <mergeCell ref="J58:L58"/>
    <mergeCell ref="J59:L59"/>
    <mergeCell ref="J72:L72"/>
    <mergeCell ref="J73:L73"/>
    <mergeCell ref="J74:L74"/>
    <mergeCell ref="J75:L75"/>
    <mergeCell ref="J76:L76"/>
    <mergeCell ref="J77:L77"/>
    <mergeCell ref="J66:L66"/>
    <mergeCell ref="J67:L67"/>
    <mergeCell ref="J68:L68"/>
    <mergeCell ref="J69:L69"/>
    <mergeCell ref="J70:L70"/>
    <mergeCell ref="J71:L71"/>
    <mergeCell ref="J84:L84"/>
    <mergeCell ref="J85:L85"/>
    <mergeCell ref="J86:L86"/>
    <mergeCell ref="J87:L87"/>
    <mergeCell ref="J88:L88"/>
    <mergeCell ref="J89:L89"/>
    <mergeCell ref="J78:L78"/>
    <mergeCell ref="J79:L79"/>
    <mergeCell ref="J80:L80"/>
    <mergeCell ref="J81:L81"/>
    <mergeCell ref="J82:L82"/>
    <mergeCell ref="J83:L83"/>
    <mergeCell ref="J96:L96"/>
    <mergeCell ref="J97:L97"/>
    <mergeCell ref="J98:L98"/>
    <mergeCell ref="J99:L99"/>
    <mergeCell ref="J100:L100"/>
    <mergeCell ref="J101:L101"/>
    <mergeCell ref="J90:L90"/>
    <mergeCell ref="J91:L91"/>
    <mergeCell ref="J92:L92"/>
    <mergeCell ref="J93:L93"/>
    <mergeCell ref="J94:L94"/>
    <mergeCell ref="J95:L95"/>
    <mergeCell ref="J108:L108"/>
    <mergeCell ref="J109:L109"/>
    <mergeCell ref="J110:L110"/>
    <mergeCell ref="J111:L111"/>
    <mergeCell ref="J112:L112"/>
    <mergeCell ref="J113:L113"/>
    <mergeCell ref="J102:L102"/>
    <mergeCell ref="J103:L103"/>
    <mergeCell ref="J104:L104"/>
    <mergeCell ref="J105:L105"/>
    <mergeCell ref="J106:L106"/>
    <mergeCell ref="J107:L107"/>
    <mergeCell ref="J120:L120"/>
    <mergeCell ref="J121:L121"/>
    <mergeCell ref="J122:L122"/>
    <mergeCell ref="J123:L123"/>
    <mergeCell ref="J124:L124"/>
    <mergeCell ref="J125:L125"/>
    <mergeCell ref="J114:L114"/>
    <mergeCell ref="J115:L115"/>
    <mergeCell ref="J116:L116"/>
    <mergeCell ref="J117:L117"/>
    <mergeCell ref="J118:L118"/>
    <mergeCell ref="J119:L119"/>
    <mergeCell ref="J132:L132"/>
    <mergeCell ref="J133:L133"/>
    <mergeCell ref="J134:L134"/>
    <mergeCell ref="J135:L135"/>
    <mergeCell ref="A137:N137"/>
    <mergeCell ref="J138:L138"/>
    <mergeCell ref="J126:L126"/>
    <mergeCell ref="J127:L127"/>
    <mergeCell ref="J128:L128"/>
    <mergeCell ref="J129:L129"/>
    <mergeCell ref="J130:L130"/>
    <mergeCell ref="J131:L131"/>
    <mergeCell ref="J145:L145"/>
    <mergeCell ref="J146:L146"/>
    <mergeCell ref="J147:L147"/>
    <mergeCell ref="J148:L148"/>
    <mergeCell ref="J149:L149"/>
    <mergeCell ref="J150:L150"/>
    <mergeCell ref="J139:L139"/>
    <mergeCell ref="J140:L140"/>
    <mergeCell ref="J141:L141"/>
    <mergeCell ref="J142:L142"/>
    <mergeCell ref="J143:L143"/>
    <mergeCell ref="J144:L144"/>
    <mergeCell ref="J157:L157"/>
    <mergeCell ref="J158:L158"/>
    <mergeCell ref="J159:L159"/>
    <mergeCell ref="J160:L160"/>
    <mergeCell ref="J161:L161"/>
    <mergeCell ref="J162:L162"/>
    <mergeCell ref="J151:L151"/>
    <mergeCell ref="J152:L152"/>
    <mergeCell ref="J153:L153"/>
    <mergeCell ref="J154:L154"/>
    <mergeCell ref="J155:L155"/>
    <mergeCell ref="J156:L156"/>
    <mergeCell ref="J169:L169"/>
    <mergeCell ref="J170:L170"/>
    <mergeCell ref="J171:L171"/>
    <mergeCell ref="J172:L172"/>
    <mergeCell ref="J173:L173"/>
    <mergeCell ref="J174:L174"/>
    <mergeCell ref="J163:L163"/>
    <mergeCell ref="J164:L164"/>
    <mergeCell ref="J165:L165"/>
    <mergeCell ref="J166:L166"/>
    <mergeCell ref="J167:L167"/>
    <mergeCell ref="J168:L168"/>
    <mergeCell ref="J181:L181"/>
    <mergeCell ref="J182:L182"/>
    <mergeCell ref="J183:L183"/>
    <mergeCell ref="J184:L184"/>
    <mergeCell ref="J185:L185"/>
    <mergeCell ref="J186:L186"/>
    <mergeCell ref="J175:L175"/>
    <mergeCell ref="J176:L176"/>
    <mergeCell ref="J177:L177"/>
    <mergeCell ref="J178:L178"/>
    <mergeCell ref="J179:L179"/>
    <mergeCell ref="J180:L180"/>
    <mergeCell ref="J193:L193"/>
    <mergeCell ref="J194:L194"/>
    <mergeCell ref="J195:L195"/>
    <mergeCell ref="J196:L196"/>
    <mergeCell ref="J197:L197"/>
    <mergeCell ref="J198:L198"/>
    <mergeCell ref="J187:L187"/>
    <mergeCell ref="J188:L188"/>
    <mergeCell ref="J189:L189"/>
    <mergeCell ref="J190:L190"/>
    <mergeCell ref="J191:L191"/>
    <mergeCell ref="J192:L192"/>
    <mergeCell ref="J206:L206"/>
    <mergeCell ref="J207:L207"/>
    <mergeCell ref="J208:L208"/>
    <mergeCell ref="J209:L209"/>
    <mergeCell ref="J210:L210"/>
    <mergeCell ref="J211:L211"/>
    <mergeCell ref="J199:L199"/>
    <mergeCell ref="J200:L200"/>
    <mergeCell ref="J201:L201"/>
    <mergeCell ref="J202:L202"/>
    <mergeCell ref="J203:L203"/>
    <mergeCell ref="A205:N205"/>
    <mergeCell ref="J218:L218"/>
    <mergeCell ref="J219:L219"/>
    <mergeCell ref="J220:L220"/>
    <mergeCell ref="J221:L221"/>
    <mergeCell ref="J222:L222"/>
    <mergeCell ref="J223:L223"/>
    <mergeCell ref="J212:L212"/>
    <mergeCell ref="J213:L213"/>
    <mergeCell ref="J214:L214"/>
    <mergeCell ref="J215:L215"/>
    <mergeCell ref="J216:L216"/>
    <mergeCell ref="J217:L217"/>
    <mergeCell ref="J230:L230"/>
    <mergeCell ref="J231:L231"/>
    <mergeCell ref="J232:L232"/>
    <mergeCell ref="J233:L233"/>
    <mergeCell ref="J234:L234"/>
    <mergeCell ref="J235:L235"/>
    <mergeCell ref="J224:L224"/>
    <mergeCell ref="J225:L225"/>
    <mergeCell ref="J226:L226"/>
    <mergeCell ref="J227:L227"/>
    <mergeCell ref="J228:L228"/>
    <mergeCell ref="J229:L229"/>
    <mergeCell ref="J242:L242"/>
    <mergeCell ref="J243:L243"/>
    <mergeCell ref="J244:L244"/>
    <mergeCell ref="J245:L245"/>
    <mergeCell ref="J246:L246"/>
    <mergeCell ref="J247:L247"/>
    <mergeCell ref="J236:L236"/>
    <mergeCell ref="J237:L237"/>
    <mergeCell ref="J238:L238"/>
    <mergeCell ref="J239:L239"/>
    <mergeCell ref="J240:L240"/>
    <mergeCell ref="J241:L241"/>
    <mergeCell ref="J254:L254"/>
    <mergeCell ref="J255:L255"/>
    <mergeCell ref="J256:L256"/>
    <mergeCell ref="J257:L257"/>
    <mergeCell ref="J258:L258"/>
    <mergeCell ref="J259:L259"/>
    <mergeCell ref="J248:L248"/>
    <mergeCell ref="J249:L249"/>
    <mergeCell ref="J250:L250"/>
    <mergeCell ref="J251:L251"/>
    <mergeCell ref="J252:L252"/>
    <mergeCell ref="J253:L253"/>
    <mergeCell ref="J266:L266"/>
    <mergeCell ref="A268:N268"/>
    <mergeCell ref="J269:L269"/>
    <mergeCell ref="J270:L270"/>
    <mergeCell ref="J271:L271"/>
    <mergeCell ref="J272:L272"/>
    <mergeCell ref="J260:L260"/>
    <mergeCell ref="J261:L261"/>
    <mergeCell ref="J262:L262"/>
    <mergeCell ref="J263:L263"/>
    <mergeCell ref="J264:L264"/>
    <mergeCell ref="J265:L265"/>
    <mergeCell ref="J279:L279"/>
    <mergeCell ref="J280:L280"/>
    <mergeCell ref="J281:L281"/>
    <mergeCell ref="J282:L282"/>
    <mergeCell ref="J283:L283"/>
    <mergeCell ref="J284:L284"/>
    <mergeCell ref="J273:L273"/>
    <mergeCell ref="J274:L274"/>
    <mergeCell ref="J275:L275"/>
    <mergeCell ref="J276:L276"/>
    <mergeCell ref="J277:L277"/>
    <mergeCell ref="J278:L278"/>
    <mergeCell ref="J291:L291"/>
    <mergeCell ref="A297:N297"/>
    <mergeCell ref="A298:N298"/>
    <mergeCell ref="A299:N299"/>
    <mergeCell ref="J285:L285"/>
    <mergeCell ref="J286:L286"/>
    <mergeCell ref="J287:L287"/>
    <mergeCell ref="J288:L288"/>
    <mergeCell ref="J289:L289"/>
    <mergeCell ref="J290:L290"/>
  </mergeCells>
  <conditionalFormatting sqref="E27">
    <cfRule type="duplicateValues" dxfId="225" priority="217"/>
  </conditionalFormatting>
  <conditionalFormatting sqref="E201:E202 E58:E77 E40:E42 E81 E242:E246">
    <cfRule type="expression" dxfId="224" priority="216" stopIfTrue="1">
      <formula>AND(COUNTIF($D$520:$D$1497, E40)+COUNTIF($D$1520:$D$66046, E40)&gt;1,NOT(ISBLANK(E40)))</formula>
    </cfRule>
  </conditionalFormatting>
  <conditionalFormatting sqref="E22">
    <cfRule type="duplicateValues" dxfId="223" priority="214"/>
  </conditionalFormatting>
  <conditionalFormatting sqref="E22">
    <cfRule type="expression" dxfId="222" priority="215" stopIfTrue="1">
      <formula>AND(COUNTIF($D$520:$D$1497, E22)+COUNTIF($D$1520:$D$66046, E22)&gt;1,NOT(ISBLANK(E22)))</formula>
    </cfRule>
  </conditionalFormatting>
  <conditionalFormatting sqref="E22">
    <cfRule type="duplicateValues" dxfId="221" priority="213"/>
  </conditionalFormatting>
  <conditionalFormatting sqref="E20">
    <cfRule type="expression" dxfId="220" priority="212" stopIfTrue="1">
      <formula>AND(COUNTIF($D$520:$D$1497, E20)+COUNTIF($D$1520:$D$66046, E20)&gt;1,NOT(ISBLANK(E20)))</formula>
    </cfRule>
  </conditionalFormatting>
  <conditionalFormatting sqref="E155">
    <cfRule type="duplicateValues" dxfId="219" priority="211"/>
  </conditionalFormatting>
  <conditionalFormatting sqref="E188">
    <cfRule type="duplicateValues" dxfId="218" priority="210"/>
  </conditionalFormatting>
  <conditionalFormatting sqref="E28">
    <cfRule type="expression" dxfId="217" priority="209" stopIfTrue="1">
      <formula>AND(COUNTIF($D$520:$D$1497, E28)+COUNTIF($D$1520:$D$66046, E28)&gt;1,NOT(ISBLANK(E28)))</formula>
    </cfRule>
  </conditionalFormatting>
  <conditionalFormatting sqref="E28">
    <cfRule type="duplicateValues" dxfId="216" priority="208"/>
  </conditionalFormatting>
  <conditionalFormatting sqref="E20">
    <cfRule type="duplicateValues" dxfId="215" priority="218"/>
  </conditionalFormatting>
  <conditionalFormatting sqref="E176">
    <cfRule type="duplicateValues" dxfId="214" priority="219"/>
  </conditionalFormatting>
  <conditionalFormatting sqref="E201:E202">
    <cfRule type="duplicateValues" dxfId="213" priority="220"/>
  </conditionalFormatting>
  <conditionalFormatting sqref="E28">
    <cfRule type="duplicateValues" dxfId="212" priority="221"/>
  </conditionalFormatting>
  <conditionalFormatting sqref="E189">
    <cfRule type="duplicateValues" dxfId="211" priority="207"/>
  </conditionalFormatting>
  <conditionalFormatting sqref="E241">
    <cfRule type="duplicateValues" dxfId="210" priority="206"/>
  </conditionalFormatting>
  <conditionalFormatting sqref="E262">
    <cfRule type="duplicateValues" dxfId="209" priority="205"/>
  </conditionalFormatting>
  <conditionalFormatting sqref="E262">
    <cfRule type="duplicateValues" dxfId="208" priority="204"/>
  </conditionalFormatting>
  <conditionalFormatting sqref="E267 E204 E136 E18">
    <cfRule type="duplicateValues" dxfId="207" priority="222"/>
  </conditionalFormatting>
  <conditionalFormatting sqref="E235">
    <cfRule type="duplicateValues" dxfId="206" priority="203"/>
  </conditionalFormatting>
  <conditionalFormatting sqref="E288">
    <cfRule type="duplicateValues" dxfId="205" priority="202"/>
  </conditionalFormatting>
  <conditionalFormatting sqref="E288">
    <cfRule type="duplicateValues" dxfId="204" priority="201"/>
  </conditionalFormatting>
  <conditionalFormatting sqref="E21">
    <cfRule type="expression" dxfId="203" priority="198" stopIfTrue="1">
      <formula>AND(COUNTIF($D$520:$D$1497, E21)+COUNTIF($D$1520:$D$66046, E21)&gt;1,NOT(ISBLANK(E21)))</formula>
    </cfRule>
  </conditionalFormatting>
  <conditionalFormatting sqref="E21">
    <cfRule type="duplicateValues" dxfId="202" priority="199"/>
  </conditionalFormatting>
  <conditionalFormatting sqref="E21">
    <cfRule type="duplicateValues" dxfId="201" priority="200"/>
  </conditionalFormatting>
  <conditionalFormatting sqref="E23:E26">
    <cfRule type="expression" dxfId="200" priority="195" stopIfTrue="1">
      <formula>AND(COUNTIF($D$520:$D$1497, E23)+COUNTIF($D$1520:$D$66046, E23)&gt;1,NOT(ISBLANK(E23)))</formula>
    </cfRule>
  </conditionalFormatting>
  <conditionalFormatting sqref="E23:E26">
    <cfRule type="duplicateValues" dxfId="199" priority="196"/>
  </conditionalFormatting>
  <conditionalFormatting sqref="E23:E26">
    <cfRule type="duplicateValues" dxfId="198" priority="197"/>
  </conditionalFormatting>
  <conditionalFormatting sqref="E29:E37">
    <cfRule type="expression" dxfId="197" priority="192" stopIfTrue="1">
      <formula>AND(COUNTIF($D$520:$D$1497, E29)+COUNTIF($D$1520:$D$66046, E29)&gt;1,NOT(ISBLANK(E29)))</formula>
    </cfRule>
  </conditionalFormatting>
  <conditionalFormatting sqref="E29:E37">
    <cfRule type="duplicateValues" dxfId="196" priority="193"/>
  </conditionalFormatting>
  <conditionalFormatting sqref="E29:E37">
    <cfRule type="duplicateValues" dxfId="195" priority="194"/>
  </conditionalFormatting>
  <conditionalFormatting sqref="E43:E52">
    <cfRule type="expression" dxfId="194" priority="189" stopIfTrue="1">
      <formula>AND(COUNTIF($D$520:$D$1497, E43)+COUNTIF($D$1520:$D$66046, E43)&gt;1,NOT(ISBLANK(E43)))</formula>
    </cfRule>
  </conditionalFormatting>
  <conditionalFormatting sqref="E43:E52">
    <cfRule type="duplicateValues" dxfId="193" priority="190"/>
  </conditionalFormatting>
  <conditionalFormatting sqref="E43:E52">
    <cfRule type="duplicateValues" dxfId="192" priority="191"/>
  </conditionalFormatting>
  <conditionalFormatting sqref="E39">
    <cfRule type="expression" dxfId="191" priority="187" stopIfTrue="1">
      <formula>AND(COUNTIF($D$520:$D$1497, E39)+COUNTIF($D$1520:$D$66046, E39)&gt;1,NOT(ISBLANK(E39)))</formula>
    </cfRule>
  </conditionalFormatting>
  <conditionalFormatting sqref="E39:E42">
    <cfRule type="duplicateValues" dxfId="190" priority="188"/>
  </conditionalFormatting>
  <conditionalFormatting sqref="E58:E77 E81">
    <cfRule type="duplicateValues" dxfId="189" priority="186"/>
  </conditionalFormatting>
  <conditionalFormatting sqref="E89:E99">
    <cfRule type="expression" dxfId="188" priority="183" stopIfTrue="1">
      <formula>AND(COUNTIF($D$520:$D$1497, E89)+COUNTIF($D$1520:$D$66046, E89)&gt;1,NOT(ISBLANK(E89)))</formula>
    </cfRule>
  </conditionalFormatting>
  <conditionalFormatting sqref="E89:E99">
    <cfRule type="duplicateValues" dxfId="187" priority="184"/>
  </conditionalFormatting>
  <conditionalFormatting sqref="E89:E99">
    <cfRule type="duplicateValues" dxfId="186" priority="185"/>
  </conditionalFormatting>
  <conditionalFormatting sqref="E105:E106">
    <cfRule type="expression" dxfId="185" priority="180" stopIfTrue="1">
      <formula>AND(COUNTIF($D$520:$D$1497, E105)+COUNTIF($D$1520:$D$66046, E105)&gt;1,NOT(ISBLANK(E105)))</formula>
    </cfRule>
  </conditionalFormatting>
  <conditionalFormatting sqref="E105:E106">
    <cfRule type="duplicateValues" dxfId="184" priority="181"/>
  </conditionalFormatting>
  <conditionalFormatting sqref="E105:E106">
    <cfRule type="duplicateValues" dxfId="183" priority="182"/>
  </conditionalFormatting>
  <conditionalFormatting sqref="E139">
    <cfRule type="expression" dxfId="182" priority="179" stopIfTrue="1">
      <formula>AND(COUNTIF($D$520:$D$1497, E139)+COUNTIF($D$1520:$D$66046, E139)&gt;1,NOT(ISBLANK(E139)))</formula>
    </cfRule>
  </conditionalFormatting>
  <conditionalFormatting sqref="E140:E143">
    <cfRule type="expression" dxfId="181" priority="176" stopIfTrue="1">
      <formula>AND(COUNTIF($D$520:$D$1497, E140)+COUNTIF($D$1520:$D$66046, E140)&gt;1,NOT(ISBLANK(E140)))</formula>
    </cfRule>
  </conditionalFormatting>
  <conditionalFormatting sqref="E140:E143">
    <cfRule type="duplicateValues" dxfId="180" priority="177"/>
  </conditionalFormatting>
  <conditionalFormatting sqref="E140:E143">
    <cfRule type="duplicateValues" dxfId="179" priority="178"/>
  </conditionalFormatting>
  <conditionalFormatting sqref="E145:E150">
    <cfRule type="expression" dxfId="178" priority="173" stopIfTrue="1">
      <formula>AND(COUNTIF($D$520:$D$1497, E145)+COUNTIF($D$1520:$D$66046, E145)&gt;1,NOT(ISBLANK(E145)))</formula>
    </cfRule>
  </conditionalFormatting>
  <conditionalFormatting sqref="E145:E150">
    <cfRule type="duplicateValues" dxfId="177" priority="174"/>
  </conditionalFormatting>
  <conditionalFormatting sqref="E145:E150">
    <cfRule type="duplicateValues" dxfId="176" priority="175"/>
  </conditionalFormatting>
  <conditionalFormatting sqref="E152:E154">
    <cfRule type="expression" dxfId="175" priority="170" stopIfTrue="1">
      <formula>AND(COUNTIF($D$520:$D$1497, E152)+COUNTIF($D$1520:$D$66046, E152)&gt;1,NOT(ISBLANK(E152)))</formula>
    </cfRule>
  </conditionalFormatting>
  <conditionalFormatting sqref="E152:E154">
    <cfRule type="duplicateValues" dxfId="174" priority="171"/>
  </conditionalFormatting>
  <conditionalFormatting sqref="E152:E154">
    <cfRule type="duplicateValues" dxfId="173" priority="172"/>
  </conditionalFormatting>
  <conditionalFormatting sqref="E157:E175">
    <cfRule type="expression" dxfId="172" priority="167" stopIfTrue="1">
      <formula>AND(COUNTIF($D$520:$D$1497, E157)+COUNTIF($D$1520:$D$66046, E157)&gt;1,NOT(ISBLANK(E157)))</formula>
    </cfRule>
  </conditionalFormatting>
  <conditionalFormatting sqref="E157:E175">
    <cfRule type="duplicateValues" dxfId="171" priority="168"/>
  </conditionalFormatting>
  <conditionalFormatting sqref="E157:E175">
    <cfRule type="duplicateValues" dxfId="170" priority="169"/>
  </conditionalFormatting>
  <conditionalFormatting sqref="E178:E187">
    <cfRule type="expression" dxfId="169" priority="164" stopIfTrue="1">
      <formula>AND(COUNTIF($D$520:$D$1497, E178)+COUNTIF($D$1520:$D$66046, E178)&gt;1,NOT(ISBLANK(E178)))</formula>
    </cfRule>
  </conditionalFormatting>
  <conditionalFormatting sqref="E178:E187">
    <cfRule type="duplicateValues" dxfId="168" priority="165"/>
  </conditionalFormatting>
  <conditionalFormatting sqref="E178:E187">
    <cfRule type="duplicateValues" dxfId="167" priority="166"/>
  </conditionalFormatting>
  <conditionalFormatting sqref="E192:E193">
    <cfRule type="expression" dxfId="166" priority="161" stopIfTrue="1">
      <formula>AND(COUNTIF($D$520:$D$1497, E192)+COUNTIF($D$1520:$D$66046, E192)&gt;1,NOT(ISBLANK(E192)))</formula>
    </cfRule>
  </conditionalFormatting>
  <conditionalFormatting sqref="E192:E193">
    <cfRule type="duplicateValues" dxfId="165" priority="162"/>
  </conditionalFormatting>
  <conditionalFormatting sqref="E192:E193">
    <cfRule type="duplicateValues" dxfId="164" priority="163"/>
  </conditionalFormatting>
  <conditionalFormatting sqref="E198:E199">
    <cfRule type="expression" dxfId="163" priority="158" stopIfTrue="1">
      <formula>AND(COUNTIF($D$520:$D$1497, E198)+COUNTIF($D$1520:$D$66046, E198)&gt;1,NOT(ISBLANK(E198)))</formula>
    </cfRule>
  </conditionalFormatting>
  <conditionalFormatting sqref="E198:E199">
    <cfRule type="duplicateValues" dxfId="162" priority="159"/>
  </conditionalFormatting>
  <conditionalFormatting sqref="E198:E199">
    <cfRule type="duplicateValues" dxfId="161" priority="160"/>
  </conditionalFormatting>
  <conditionalFormatting sqref="E200">
    <cfRule type="expression" dxfId="160" priority="155" stopIfTrue="1">
      <formula>AND(COUNTIF($D$520:$D$1497, E200)+COUNTIF($D$1520:$D$66046, E200)&gt;1,NOT(ISBLANK(E200)))</formula>
    </cfRule>
  </conditionalFormatting>
  <conditionalFormatting sqref="E200">
    <cfRule type="duplicateValues" dxfId="159" priority="156"/>
  </conditionalFormatting>
  <conditionalFormatting sqref="E200">
    <cfRule type="duplicateValues" dxfId="158" priority="157"/>
  </conditionalFormatting>
  <conditionalFormatting sqref="E207:E214">
    <cfRule type="expression" dxfId="157" priority="152" stopIfTrue="1">
      <formula>AND(COUNTIF($D$520:$D$1497, E207)+COUNTIF($D$1520:$D$66046, E207)&gt;1,NOT(ISBLANK(E207)))</formula>
    </cfRule>
  </conditionalFormatting>
  <conditionalFormatting sqref="E207:E214">
    <cfRule type="duplicateValues" dxfId="156" priority="153"/>
  </conditionalFormatting>
  <conditionalFormatting sqref="E207:E214">
    <cfRule type="duplicateValues" dxfId="155" priority="154"/>
  </conditionalFormatting>
  <conditionalFormatting sqref="E215:E221">
    <cfRule type="expression" dxfId="154" priority="149" stopIfTrue="1">
      <formula>AND(COUNTIF($D$520:$D$1497, E215)+COUNTIF($D$1520:$D$66046, E215)&gt;1,NOT(ISBLANK(E215)))</formula>
    </cfRule>
  </conditionalFormatting>
  <conditionalFormatting sqref="E215:E221">
    <cfRule type="duplicateValues" dxfId="153" priority="150"/>
  </conditionalFormatting>
  <conditionalFormatting sqref="E215:E221">
    <cfRule type="duplicateValues" dxfId="152" priority="151"/>
  </conditionalFormatting>
  <conditionalFormatting sqref="E222:E226">
    <cfRule type="expression" dxfId="151" priority="146" stopIfTrue="1">
      <formula>AND(COUNTIF($D$520:$D$1497, E222)+COUNTIF($D$1520:$D$66046, E222)&gt;1,NOT(ISBLANK(E222)))</formula>
    </cfRule>
  </conditionalFormatting>
  <conditionalFormatting sqref="E222:E226">
    <cfRule type="duplicateValues" dxfId="150" priority="147"/>
  </conditionalFormatting>
  <conditionalFormatting sqref="E222:E226">
    <cfRule type="duplicateValues" dxfId="149" priority="148"/>
  </conditionalFormatting>
  <conditionalFormatting sqref="E227:E234">
    <cfRule type="expression" dxfId="148" priority="143" stopIfTrue="1">
      <formula>AND(COUNTIF($D$520:$D$1497, E227)+COUNTIF($D$1520:$D$66046, E227)&gt;1,NOT(ISBLANK(E227)))</formula>
    </cfRule>
  </conditionalFormatting>
  <conditionalFormatting sqref="E227:E234">
    <cfRule type="duplicateValues" dxfId="147" priority="144"/>
  </conditionalFormatting>
  <conditionalFormatting sqref="E227:E234">
    <cfRule type="duplicateValues" dxfId="146" priority="145"/>
  </conditionalFormatting>
  <conditionalFormatting sqref="B232">
    <cfRule type="expression" dxfId="145" priority="140" stopIfTrue="1">
      <formula>AND(COUNTIF($D$520:$D$1497, B232)+COUNTIF($D$1520:$D$66046, B232)&gt;1,NOT(ISBLANK(B232)))</formula>
    </cfRule>
  </conditionalFormatting>
  <conditionalFormatting sqref="B232">
    <cfRule type="duplicateValues" dxfId="144" priority="141"/>
  </conditionalFormatting>
  <conditionalFormatting sqref="B232">
    <cfRule type="duplicateValues" dxfId="143" priority="142"/>
  </conditionalFormatting>
  <conditionalFormatting sqref="E237:E240">
    <cfRule type="expression" dxfId="142" priority="137" stopIfTrue="1">
      <formula>AND(COUNTIF($D$520:$D$1497, E237)+COUNTIF($D$1520:$D$66046, E237)&gt;1,NOT(ISBLANK(E237)))</formula>
    </cfRule>
  </conditionalFormatting>
  <conditionalFormatting sqref="E237:E240">
    <cfRule type="duplicateValues" dxfId="141" priority="138"/>
  </conditionalFormatting>
  <conditionalFormatting sqref="E237:E240">
    <cfRule type="duplicateValues" dxfId="140" priority="139"/>
  </conditionalFormatting>
  <conditionalFormatting sqref="E247:E249">
    <cfRule type="expression" dxfId="139" priority="134" stopIfTrue="1">
      <formula>AND(COUNTIF($D$520:$D$1497, E247)+COUNTIF($D$1520:$D$66046, E247)&gt;1,NOT(ISBLANK(E247)))</formula>
    </cfRule>
  </conditionalFormatting>
  <conditionalFormatting sqref="E247:E249">
    <cfRule type="duplicateValues" dxfId="138" priority="135"/>
  </conditionalFormatting>
  <conditionalFormatting sqref="E247:E249">
    <cfRule type="duplicateValues" dxfId="137" priority="136"/>
  </conditionalFormatting>
  <conditionalFormatting sqref="E254">
    <cfRule type="expression" dxfId="136" priority="131" stopIfTrue="1">
      <formula>AND(COUNTIF($D$520:$D$1497, E254)+COUNTIF($D$1520:$D$66046, E254)&gt;1,NOT(ISBLANK(E254)))</formula>
    </cfRule>
  </conditionalFormatting>
  <conditionalFormatting sqref="E254">
    <cfRule type="duplicateValues" dxfId="135" priority="132"/>
  </conditionalFormatting>
  <conditionalFormatting sqref="E254">
    <cfRule type="duplicateValues" dxfId="134" priority="133"/>
  </conditionalFormatting>
  <conditionalFormatting sqref="E256:E261">
    <cfRule type="expression" dxfId="133" priority="128" stopIfTrue="1">
      <formula>AND(COUNTIF($D$520:$D$1497, E256)+COUNTIF($D$1520:$D$66046, E256)&gt;1,NOT(ISBLANK(E256)))</formula>
    </cfRule>
  </conditionalFormatting>
  <conditionalFormatting sqref="E256:E261">
    <cfRule type="duplicateValues" dxfId="132" priority="129"/>
  </conditionalFormatting>
  <conditionalFormatting sqref="E256:E261">
    <cfRule type="duplicateValues" dxfId="131" priority="130"/>
  </conditionalFormatting>
  <conditionalFormatting sqref="E270:E282">
    <cfRule type="expression" dxfId="130" priority="125" stopIfTrue="1">
      <formula>AND(COUNTIF($D$520:$D$1497, E270)+COUNTIF($D$1520:$D$66046, E270)&gt;1,NOT(ISBLANK(E270)))</formula>
    </cfRule>
  </conditionalFormatting>
  <conditionalFormatting sqref="E270:E282">
    <cfRule type="duplicateValues" dxfId="129" priority="126"/>
  </conditionalFormatting>
  <conditionalFormatting sqref="E270:E282">
    <cfRule type="duplicateValues" dxfId="128" priority="127"/>
  </conditionalFormatting>
  <conditionalFormatting sqref="B277">
    <cfRule type="expression" dxfId="127" priority="122" stopIfTrue="1">
      <formula>AND(COUNTIF($D$520:$D$1497, B277)+COUNTIF($D$1520:$D$66046, B277)&gt;1,NOT(ISBLANK(B277)))</formula>
    </cfRule>
  </conditionalFormatting>
  <conditionalFormatting sqref="B277">
    <cfRule type="duplicateValues" dxfId="126" priority="123"/>
  </conditionalFormatting>
  <conditionalFormatting sqref="B277">
    <cfRule type="duplicateValues" dxfId="125" priority="124"/>
  </conditionalFormatting>
  <conditionalFormatting sqref="E283:E287">
    <cfRule type="expression" dxfId="124" priority="119" stopIfTrue="1">
      <formula>AND(COUNTIF($D$520:$D$1497, E283)+COUNTIF($D$1520:$D$66046, E283)&gt;1,NOT(ISBLANK(E283)))</formula>
    </cfRule>
  </conditionalFormatting>
  <conditionalFormatting sqref="E283:E287">
    <cfRule type="duplicateValues" dxfId="123" priority="120"/>
  </conditionalFormatting>
  <conditionalFormatting sqref="E283:E287">
    <cfRule type="duplicateValues" dxfId="122" priority="121"/>
  </conditionalFormatting>
  <conditionalFormatting sqref="E38">
    <cfRule type="duplicateValues" dxfId="121" priority="117"/>
  </conditionalFormatting>
  <conditionalFormatting sqref="E38">
    <cfRule type="duplicateValues" dxfId="120" priority="118"/>
  </conditionalFormatting>
  <conditionalFormatting sqref="E53:E55">
    <cfRule type="expression" dxfId="119" priority="114" stopIfTrue="1">
      <formula>AND(COUNTIF($D$520:$D$1497, E53)+COUNTIF($D$1520:$D$66046, E53)&gt;1,NOT(ISBLANK(E53)))</formula>
    </cfRule>
  </conditionalFormatting>
  <conditionalFormatting sqref="E53:E55">
    <cfRule type="duplicateValues" dxfId="118" priority="115"/>
  </conditionalFormatting>
  <conditionalFormatting sqref="E53:E55">
    <cfRule type="duplicateValues" dxfId="117" priority="116"/>
  </conditionalFormatting>
  <conditionalFormatting sqref="E250">
    <cfRule type="duplicateValues" dxfId="116" priority="113"/>
  </conditionalFormatting>
  <conditionalFormatting sqref="E250">
    <cfRule type="duplicateValues" dxfId="115" priority="112"/>
  </conditionalFormatting>
  <conditionalFormatting sqref="E56:E57">
    <cfRule type="expression" dxfId="114" priority="109" stopIfTrue="1">
      <formula>AND(COUNTIF($D$520:$D$1497, E56)+COUNTIF($D$1520:$D$66046, E56)&gt;1,NOT(ISBLANK(E56)))</formula>
    </cfRule>
  </conditionalFormatting>
  <conditionalFormatting sqref="E56:E57">
    <cfRule type="duplicateValues" dxfId="113" priority="108"/>
  </conditionalFormatting>
  <conditionalFormatting sqref="E56:E57">
    <cfRule type="duplicateValues" dxfId="112" priority="110"/>
  </conditionalFormatting>
  <conditionalFormatting sqref="E56:E57">
    <cfRule type="duplicateValues" dxfId="111" priority="111"/>
  </conditionalFormatting>
  <conditionalFormatting sqref="E84:E88">
    <cfRule type="expression" dxfId="110" priority="105" stopIfTrue="1">
      <formula>AND(COUNTIF($D$520:$D$1497, E84)+COUNTIF($D$1520:$D$66046, E84)&gt;1,NOT(ISBLANK(E84)))</formula>
    </cfRule>
  </conditionalFormatting>
  <conditionalFormatting sqref="E84:E88">
    <cfRule type="duplicateValues" dxfId="109" priority="106"/>
  </conditionalFormatting>
  <conditionalFormatting sqref="E84:E88">
    <cfRule type="duplicateValues" dxfId="108" priority="107"/>
  </conditionalFormatting>
  <conditionalFormatting sqref="E102:E104">
    <cfRule type="expression" dxfId="107" priority="102" stopIfTrue="1">
      <formula>AND(COUNTIF($D$520:$D$1497, E102)+COUNTIF($D$1520:$D$66046, E102)&gt;1,NOT(ISBLANK(E102)))</formula>
    </cfRule>
  </conditionalFormatting>
  <conditionalFormatting sqref="E102:E104">
    <cfRule type="duplicateValues" dxfId="106" priority="103"/>
  </conditionalFormatting>
  <conditionalFormatting sqref="E102:E104">
    <cfRule type="duplicateValues" dxfId="105" priority="104"/>
  </conditionalFormatting>
  <conditionalFormatting sqref="E108:E113">
    <cfRule type="expression" dxfId="104" priority="99" stopIfTrue="1">
      <formula>AND(COUNTIF($D$520:$D$1497, E108)+COUNTIF($D$1520:$D$66046, E108)&gt;1,NOT(ISBLANK(E108)))</formula>
    </cfRule>
  </conditionalFormatting>
  <conditionalFormatting sqref="E108:E113">
    <cfRule type="duplicateValues" dxfId="103" priority="100"/>
  </conditionalFormatting>
  <conditionalFormatting sqref="E108:E113">
    <cfRule type="duplicateValues" dxfId="102" priority="101"/>
  </conditionalFormatting>
  <conditionalFormatting sqref="E129:E133">
    <cfRule type="expression" dxfId="101" priority="96" stopIfTrue="1">
      <formula>AND(COUNTIF($D$520:$D$1497, E129)+COUNTIF($D$1520:$D$66046, E129)&gt;1,NOT(ISBLANK(E129)))</formula>
    </cfRule>
  </conditionalFormatting>
  <conditionalFormatting sqref="E129:E133">
    <cfRule type="duplicateValues" dxfId="100" priority="97"/>
  </conditionalFormatting>
  <conditionalFormatting sqref="E129:E133">
    <cfRule type="duplicateValues" dxfId="99" priority="98"/>
  </conditionalFormatting>
  <conditionalFormatting sqref="E135">
    <cfRule type="expression" dxfId="98" priority="93" stopIfTrue="1">
      <formula>AND(COUNTIF($D$520:$D$1497, E135)+COUNTIF($D$1520:$D$66046, E135)&gt;1,NOT(ISBLANK(E135)))</formula>
    </cfRule>
  </conditionalFormatting>
  <conditionalFormatting sqref="E135">
    <cfRule type="duplicateValues" dxfId="97" priority="94"/>
  </conditionalFormatting>
  <conditionalFormatting sqref="E135">
    <cfRule type="duplicateValues" dxfId="96" priority="95"/>
  </conditionalFormatting>
  <conditionalFormatting sqref="E144">
    <cfRule type="expression" dxfId="95" priority="90" stopIfTrue="1">
      <formula>AND(COUNTIF($D$520:$D$1497, E144)+COUNTIF($D$1520:$D$66046, E144)&gt;1,NOT(ISBLANK(E144)))</formula>
    </cfRule>
  </conditionalFormatting>
  <conditionalFormatting sqref="E144">
    <cfRule type="duplicateValues" dxfId="94" priority="91"/>
  </conditionalFormatting>
  <conditionalFormatting sqref="E144">
    <cfRule type="duplicateValues" dxfId="93" priority="92"/>
  </conditionalFormatting>
  <conditionalFormatting sqref="E156">
    <cfRule type="expression" dxfId="92" priority="87" stopIfTrue="1">
      <formula>AND(COUNTIF($D$520:$D$1497, E156)+COUNTIF($D$1520:$D$66046, E156)&gt;1,NOT(ISBLANK(E156)))</formula>
    </cfRule>
  </conditionalFormatting>
  <conditionalFormatting sqref="E156">
    <cfRule type="duplicateValues" dxfId="91" priority="88"/>
  </conditionalFormatting>
  <conditionalFormatting sqref="E156">
    <cfRule type="duplicateValues" dxfId="90" priority="89"/>
  </conditionalFormatting>
  <conditionalFormatting sqref="E177">
    <cfRule type="expression" dxfId="89" priority="84" stopIfTrue="1">
      <formula>AND(COUNTIF($D$520:$D$1497, E177)+COUNTIF($D$1520:$D$66046, E177)&gt;1,NOT(ISBLANK(E177)))</formula>
    </cfRule>
  </conditionalFormatting>
  <conditionalFormatting sqref="E177">
    <cfRule type="duplicateValues" dxfId="88" priority="85"/>
  </conditionalFormatting>
  <conditionalFormatting sqref="E177">
    <cfRule type="duplicateValues" dxfId="87" priority="86"/>
  </conditionalFormatting>
  <conditionalFormatting sqref="E190:E191">
    <cfRule type="expression" dxfId="86" priority="81" stopIfTrue="1">
      <formula>AND(COUNTIF($D$520:$D$1497, E190)+COUNTIF($D$1520:$D$66046, E190)&gt;1,NOT(ISBLANK(E190)))</formula>
    </cfRule>
  </conditionalFormatting>
  <conditionalFormatting sqref="E190:E191">
    <cfRule type="duplicateValues" dxfId="85" priority="82"/>
  </conditionalFormatting>
  <conditionalFormatting sqref="E190:E191">
    <cfRule type="duplicateValues" dxfId="84" priority="83"/>
  </conditionalFormatting>
  <conditionalFormatting sqref="E194">
    <cfRule type="expression" dxfId="83" priority="78" stopIfTrue="1">
      <formula>AND(COUNTIF($D$520:$D$1497, E194)+COUNTIF($D$1520:$D$66046, E194)&gt;1,NOT(ISBLANK(E194)))</formula>
    </cfRule>
  </conditionalFormatting>
  <conditionalFormatting sqref="E194">
    <cfRule type="duplicateValues" dxfId="82" priority="79"/>
  </conditionalFormatting>
  <conditionalFormatting sqref="E194">
    <cfRule type="duplicateValues" dxfId="81" priority="80"/>
  </conditionalFormatting>
  <conditionalFormatting sqref="E197">
    <cfRule type="expression" dxfId="80" priority="75" stopIfTrue="1">
      <formula>AND(COUNTIF($D$520:$D$1497, E197)+COUNTIF($D$1520:$D$66046, E197)&gt;1,NOT(ISBLANK(E197)))</formula>
    </cfRule>
  </conditionalFormatting>
  <conditionalFormatting sqref="E197">
    <cfRule type="duplicateValues" dxfId="79" priority="76"/>
  </conditionalFormatting>
  <conditionalFormatting sqref="E197">
    <cfRule type="duplicateValues" dxfId="78" priority="77"/>
  </conditionalFormatting>
  <conditionalFormatting sqref="E203">
    <cfRule type="expression" dxfId="77" priority="72" stopIfTrue="1">
      <formula>AND(COUNTIF($D$520:$D$1497, E203)+COUNTIF($D$1520:$D$66046, E203)&gt;1,NOT(ISBLANK(E203)))</formula>
    </cfRule>
  </conditionalFormatting>
  <conditionalFormatting sqref="E203">
    <cfRule type="duplicateValues" dxfId="76" priority="73"/>
  </conditionalFormatting>
  <conditionalFormatting sqref="E203">
    <cfRule type="duplicateValues" dxfId="75" priority="74"/>
  </conditionalFormatting>
  <conditionalFormatting sqref="E236">
    <cfRule type="expression" dxfId="74" priority="69" stopIfTrue="1">
      <formula>AND(COUNTIF($D$520:$D$1497, E236)+COUNTIF($D$1520:$D$66046, E236)&gt;1,NOT(ISBLANK(E236)))</formula>
    </cfRule>
  </conditionalFormatting>
  <conditionalFormatting sqref="E236">
    <cfRule type="duplicateValues" dxfId="73" priority="70"/>
  </conditionalFormatting>
  <conditionalFormatting sqref="E236">
    <cfRule type="duplicateValues" dxfId="72" priority="71"/>
  </conditionalFormatting>
  <conditionalFormatting sqref="E251:E252">
    <cfRule type="expression" dxfId="71" priority="66" stopIfTrue="1">
      <formula>AND(COUNTIF($D$520:$D$1497, E251)+COUNTIF($D$1520:$D$66046, E251)&gt;1,NOT(ISBLANK(E251)))</formula>
    </cfRule>
  </conditionalFormatting>
  <conditionalFormatting sqref="E251:E252">
    <cfRule type="duplicateValues" dxfId="70" priority="67"/>
  </conditionalFormatting>
  <conditionalFormatting sqref="E251:E252">
    <cfRule type="duplicateValues" dxfId="69" priority="68"/>
  </conditionalFormatting>
  <conditionalFormatting sqref="B251:B252">
    <cfRule type="expression" dxfId="68" priority="63" stopIfTrue="1">
      <formula>AND(COUNTIF($D$520:$D$1497, B251)+COUNTIF($D$1520:$D$66046, B251)&gt;1,NOT(ISBLANK(B251)))</formula>
    </cfRule>
  </conditionalFormatting>
  <conditionalFormatting sqref="B251:B252">
    <cfRule type="duplicateValues" dxfId="67" priority="64"/>
  </conditionalFormatting>
  <conditionalFormatting sqref="B251:B252">
    <cfRule type="duplicateValues" dxfId="66" priority="65"/>
  </conditionalFormatting>
  <conditionalFormatting sqref="E255">
    <cfRule type="expression" dxfId="65" priority="60" stopIfTrue="1">
      <formula>AND(COUNTIF($D$520:$D$1497, E255)+COUNTIF($D$1520:$D$66046, E255)&gt;1,NOT(ISBLANK(E255)))</formula>
    </cfRule>
  </conditionalFormatting>
  <conditionalFormatting sqref="E255">
    <cfRule type="duplicateValues" dxfId="64" priority="61"/>
  </conditionalFormatting>
  <conditionalFormatting sqref="E255">
    <cfRule type="duplicateValues" dxfId="63" priority="62"/>
  </conditionalFormatting>
  <conditionalFormatting sqref="B255">
    <cfRule type="expression" dxfId="62" priority="57" stopIfTrue="1">
      <formula>AND(COUNTIF($D$520:$D$1497, B255)+COUNTIF($D$1520:$D$66046, B255)&gt;1,NOT(ISBLANK(B255)))</formula>
    </cfRule>
  </conditionalFormatting>
  <conditionalFormatting sqref="B255">
    <cfRule type="duplicateValues" dxfId="61" priority="58"/>
  </conditionalFormatting>
  <conditionalFormatting sqref="B255">
    <cfRule type="duplicateValues" dxfId="60" priority="59"/>
  </conditionalFormatting>
  <conditionalFormatting sqref="E263:E266">
    <cfRule type="expression" dxfId="59" priority="54" stopIfTrue="1">
      <formula>AND(COUNTIF($D$520:$D$1497, E263)+COUNTIF($D$1520:$D$66046, E263)&gt;1,NOT(ISBLANK(E263)))</formula>
    </cfRule>
  </conditionalFormatting>
  <conditionalFormatting sqref="E263:E266">
    <cfRule type="duplicateValues" dxfId="58" priority="55"/>
  </conditionalFormatting>
  <conditionalFormatting sqref="E263:E266">
    <cfRule type="duplicateValues" dxfId="57" priority="56"/>
  </conditionalFormatting>
  <conditionalFormatting sqref="B263:B266">
    <cfRule type="expression" dxfId="56" priority="51" stopIfTrue="1">
      <formula>AND(COUNTIF($D$520:$D$1497, B263)+COUNTIF($D$1520:$D$66046, B263)&gt;1,NOT(ISBLANK(B263)))</formula>
    </cfRule>
  </conditionalFormatting>
  <conditionalFormatting sqref="B263:B266">
    <cfRule type="duplicateValues" dxfId="55" priority="52"/>
  </conditionalFormatting>
  <conditionalFormatting sqref="B263:B266">
    <cfRule type="duplicateValues" dxfId="54" priority="53"/>
  </conditionalFormatting>
  <conditionalFormatting sqref="E289:E291">
    <cfRule type="expression" dxfId="53" priority="48" stopIfTrue="1">
      <formula>AND(COUNTIF($D$520:$D$1497, E289)+COUNTIF($D$1520:$D$66046, E289)&gt;1,NOT(ISBLANK(E289)))</formula>
    </cfRule>
  </conditionalFormatting>
  <conditionalFormatting sqref="E289:E291">
    <cfRule type="duplicateValues" dxfId="52" priority="49"/>
  </conditionalFormatting>
  <conditionalFormatting sqref="E289:E291">
    <cfRule type="duplicateValues" dxfId="51" priority="50"/>
  </conditionalFormatting>
  <conditionalFormatting sqref="B289:B291">
    <cfRule type="expression" dxfId="50" priority="45" stopIfTrue="1">
      <formula>AND(COUNTIF($D$520:$D$1497, B289)+COUNTIF($D$1520:$D$66046, B289)&gt;1,NOT(ISBLANK(B289)))</formula>
    </cfRule>
  </conditionalFormatting>
  <conditionalFormatting sqref="B289:B291">
    <cfRule type="duplicateValues" dxfId="49" priority="46"/>
  </conditionalFormatting>
  <conditionalFormatting sqref="B289:B291">
    <cfRule type="duplicateValues" dxfId="48" priority="47"/>
  </conditionalFormatting>
  <conditionalFormatting sqref="E114:E128">
    <cfRule type="expression" dxfId="47" priority="42" stopIfTrue="1">
      <formula>AND(COUNTIF($D$520:$D$1497, E114)+COUNTIF($D$1520:$D$66046, E114)&gt;1,NOT(ISBLANK(E114)))</formula>
    </cfRule>
  </conditionalFormatting>
  <conditionalFormatting sqref="E114:E128">
    <cfRule type="duplicateValues" dxfId="46" priority="43"/>
  </conditionalFormatting>
  <conditionalFormatting sqref="E114:E128">
    <cfRule type="duplicateValues" dxfId="45" priority="44"/>
  </conditionalFormatting>
  <conditionalFormatting sqref="B114:B128">
    <cfRule type="expression" dxfId="44" priority="39" stopIfTrue="1">
      <formula>AND(COUNTIF($D$520:$D$1497, B114)+COUNTIF($D$1520:$D$66046, B114)&gt;1,NOT(ISBLANK(B114)))</formula>
    </cfRule>
  </conditionalFormatting>
  <conditionalFormatting sqref="B114:B128">
    <cfRule type="duplicateValues" dxfId="43" priority="40"/>
  </conditionalFormatting>
  <conditionalFormatting sqref="B114:B128">
    <cfRule type="duplicateValues" dxfId="42" priority="41"/>
  </conditionalFormatting>
  <conditionalFormatting sqref="E134">
    <cfRule type="expression" dxfId="41" priority="36" stopIfTrue="1">
      <formula>AND(COUNTIF($D$520:$D$1497, E134)+COUNTIF($D$1520:$D$66046, E134)&gt;1,NOT(ISBLANK(E134)))</formula>
    </cfRule>
  </conditionalFormatting>
  <conditionalFormatting sqref="E134">
    <cfRule type="duplicateValues" dxfId="40" priority="37"/>
  </conditionalFormatting>
  <conditionalFormatting sqref="E134">
    <cfRule type="duplicateValues" dxfId="39" priority="38"/>
  </conditionalFormatting>
  <conditionalFormatting sqref="B134">
    <cfRule type="expression" dxfId="38" priority="33" stopIfTrue="1">
      <formula>AND(COUNTIF($D$520:$D$1497, B134)+COUNTIF($D$1520:$D$66046, B134)&gt;1,NOT(ISBLANK(B134)))</formula>
    </cfRule>
  </conditionalFormatting>
  <conditionalFormatting sqref="B134">
    <cfRule type="duplicateValues" dxfId="37" priority="34"/>
  </conditionalFormatting>
  <conditionalFormatting sqref="B134">
    <cfRule type="duplicateValues" dxfId="36" priority="35"/>
  </conditionalFormatting>
  <conditionalFormatting sqref="E195:E196">
    <cfRule type="expression" dxfId="35" priority="30" stopIfTrue="1">
      <formula>AND(COUNTIF($D$520:$D$1497, E195)+COUNTIF($D$1520:$D$66046, E195)&gt;1,NOT(ISBLANK(E195)))</formula>
    </cfRule>
  </conditionalFormatting>
  <conditionalFormatting sqref="E195:E196">
    <cfRule type="duplicateValues" dxfId="34" priority="31"/>
  </conditionalFormatting>
  <conditionalFormatting sqref="E195:E196">
    <cfRule type="duplicateValues" dxfId="33" priority="32"/>
  </conditionalFormatting>
  <conditionalFormatting sqref="B195:B196">
    <cfRule type="expression" dxfId="32" priority="27" stopIfTrue="1">
      <formula>AND(COUNTIF($D$520:$D$1497, B195)+COUNTIF($D$1520:$D$66046, B195)&gt;1,NOT(ISBLANK(B195)))</formula>
    </cfRule>
  </conditionalFormatting>
  <conditionalFormatting sqref="B195:B196">
    <cfRule type="duplicateValues" dxfId="31" priority="28"/>
  </conditionalFormatting>
  <conditionalFormatting sqref="B195:B196">
    <cfRule type="duplicateValues" dxfId="30" priority="29"/>
  </conditionalFormatting>
  <conditionalFormatting sqref="E82:E83">
    <cfRule type="expression" dxfId="29" priority="24" stopIfTrue="1">
      <formula>AND(COUNTIF($D$520:$D$1497, E82)+COUNTIF($D$1520:$D$66046, E82)&gt;1,NOT(ISBLANK(E82)))</formula>
    </cfRule>
  </conditionalFormatting>
  <conditionalFormatting sqref="E82:E83">
    <cfRule type="duplicateValues" dxfId="28" priority="25"/>
  </conditionalFormatting>
  <conditionalFormatting sqref="E82:E83">
    <cfRule type="duplicateValues" dxfId="27" priority="26"/>
  </conditionalFormatting>
  <conditionalFormatting sqref="E100:E101">
    <cfRule type="expression" dxfId="26" priority="21" stopIfTrue="1">
      <formula>AND(COUNTIF($D$520:$D$1497, E100)+COUNTIF($D$1520:$D$66046, E100)&gt;1,NOT(ISBLANK(E100)))</formula>
    </cfRule>
  </conditionalFormatting>
  <conditionalFormatting sqref="E100:E101">
    <cfRule type="duplicateValues" dxfId="25" priority="22"/>
  </conditionalFormatting>
  <conditionalFormatting sqref="E100:E101">
    <cfRule type="duplicateValues" dxfId="24" priority="23"/>
  </conditionalFormatting>
  <conditionalFormatting sqref="E107">
    <cfRule type="expression" dxfId="23" priority="18" stopIfTrue="1">
      <formula>AND(COUNTIF($D$520:$D$1497, E107)+COUNTIF($D$1520:$D$66046, E107)&gt;1,NOT(ISBLANK(E107)))</formula>
    </cfRule>
  </conditionalFormatting>
  <conditionalFormatting sqref="E107">
    <cfRule type="duplicateValues" dxfId="22" priority="19"/>
  </conditionalFormatting>
  <conditionalFormatting sqref="E107">
    <cfRule type="duplicateValues" dxfId="21" priority="20"/>
  </conditionalFormatting>
  <conditionalFormatting sqref="E241">
    <cfRule type="duplicateValues" dxfId="20" priority="223"/>
  </conditionalFormatting>
  <conditionalFormatting sqref="E590:E1048576 E267 E188 E18 E20 E136 E201:E202 E155 E176 E22 E27:E28 E204">
    <cfRule type="duplicateValues" dxfId="19" priority="224"/>
  </conditionalFormatting>
  <conditionalFormatting sqref="E17">
    <cfRule type="duplicateValues" dxfId="18" priority="17"/>
  </conditionalFormatting>
  <conditionalFormatting sqref="E2:E8 E14:E15">
    <cfRule type="duplicateValues" dxfId="17" priority="16"/>
  </conditionalFormatting>
  <conditionalFormatting sqref="E1:E8 E17 E14:E15">
    <cfRule type="duplicateValues" dxfId="16" priority="15"/>
  </conditionalFormatting>
  <conditionalFormatting sqref="E292:E296 E300:E302">
    <cfRule type="duplicateValues" dxfId="15" priority="14"/>
  </conditionalFormatting>
  <conditionalFormatting sqref="E139">
    <cfRule type="duplicateValues" dxfId="14" priority="225"/>
  </conditionalFormatting>
  <conditionalFormatting sqref="E78:E80">
    <cfRule type="expression" dxfId="13" priority="13" stopIfTrue="1">
      <formula>AND(COUNTIF($D$520:$D$1497, E78)+COUNTIF($D$1520:$D$66046, E78)&gt;1,NOT(ISBLANK(E78)))</formula>
    </cfRule>
  </conditionalFormatting>
  <conditionalFormatting sqref="E78:E80">
    <cfRule type="duplicateValues" dxfId="12" priority="12"/>
  </conditionalFormatting>
  <conditionalFormatting sqref="E253">
    <cfRule type="expression" dxfId="11" priority="9" stopIfTrue="1">
      <formula>AND(COUNTIF($D$520:$D$1497, E253)+COUNTIF($D$1520:$D$66046, E253)&gt;1,NOT(ISBLANK(E253)))</formula>
    </cfRule>
  </conditionalFormatting>
  <conditionalFormatting sqref="E253">
    <cfRule type="duplicateValues" dxfId="10" priority="10"/>
  </conditionalFormatting>
  <conditionalFormatting sqref="E253">
    <cfRule type="duplicateValues" dxfId="9" priority="11"/>
  </conditionalFormatting>
  <conditionalFormatting sqref="B253">
    <cfRule type="expression" dxfId="8" priority="6" stopIfTrue="1">
      <formula>AND(COUNTIF($D$520:$D$1497, B253)+COUNTIF($D$1520:$D$66046, B253)&gt;1,NOT(ISBLANK(B253)))</formula>
    </cfRule>
  </conditionalFormatting>
  <conditionalFormatting sqref="B253">
    <cfRule type="duplicateValues" dxfId="7" priority="7"/>
  </conditionalFormatting>
  <conditionalFormatting sqref="B253">
    <cfRule type="duplicateValues" dxfId="6" priority="8"/>
  </conditionalFormatting>
  <conditionalFormatting sqref="E151">
    <cfRule type="expression" dxfId="5" priority="3" stopIfTrue="1">
      <formula>AND(COUNTIF($D$520:$D$1497, E151)+COUNTIF($D$1520:$D$66046, E151)&gt;1,NOT(ISBLANK(E151)))</formula>
    </cfRule>
  </conditionalFormatting>
  <conditionalFormatting sqref="E151">
    <cfRule type="duplicateValues" dxfId="4" priority="4"/>
  </conditionalFormatting>
  <conditionalFormatting sqref="E151">
    <cfRule type="duplicateValues" dxfId="3" priority="5"/>
  </conditionalFormatting>
  <conditionalFormatting sqref="E242:E246">
    <cfRule type="duplicateValues" dxfId="2" priority="226"/>
  </conditionalFormatting>
  <conditionalFormatting sqref="E9:E13">
    <cfRule type="duplicateValues" dxfId="1" priority="2"/>
  </conditionalFormatting>
  <conditionalFormatting sqref="P9:P13">
    <cfRule type="duplicateValues" dxfId="0" priority="1"/>
  </conditionalFormatting>
  <printOptions horizontalCentered="1"/>
  <pageMargins left="0.23622047244094491" right="0.23622047244094491" top="0.27559055118110237" bottom="0.31496062992125984" header="0.23622047244094491" footer="0.15748031496062992"/>
  <pageSetup scale="96" firstPageNumber="0" orientation="portrait" useFirstPageNumber="1" r:id="rId1"/>
  <headerFooter>
    <oddFooter>&amp;RPágina &amp;P de 16</oddFooter>
  </headerFooter>
  <rowBreaks count="7" manualBreakCount="7">
    <brk id="29" max="14" man="1"/>
    <brk id="46" max="14" man="1"/>
    <brk id="80" max="14" man="1"/>
    <brk id="131" max="14" man="1"/>
    <brk id="167" max="14" man="1"/>
    <brk id="254" max="14" man="1"/>
    <brk id="302" max="41" man="1"/>
  </rowBreaks>
  <colBreaks count="1" manualBreakCount="1">
    <brk id="14" max="3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 </vt:lpstr>
      <vt:lpstr>'FEBRERO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FALCON 50</cp:lastModifiedBy>
  <dcterms:created xsi:type="dcterms:W3CDTF">2024-02-26T11:41:15Z</dcterms:created>
  <dcterms:modified xsi:type="dcterms:W3CDTF">2024-03-17T04:06:16Z</dcterms:modified>
</cp:coreProperties>
</file>