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135"/>
  </bookViews>
  <sheets>
    <sheet name="OCTUBRE" sheetId="1" r:id="rId1"/>
  </sheets>
  <definedNames>
    <definedName name="_xlnm.Print_Area" localSheetId="0">OCTUBRE!$A$1:$AS$82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1" l="1"/>
  <c r="H70" i="1"/>
  <c r="H69" i="1"/>
  <c r="F69" i="1"/>
  <c r="M65" i="1"/>
  <c r="M64" i="1"/>
  <c r="H64" i="1"/>
  <c r="M63" i="1"/>
  <c r="H63" i="1"/>
  <c r="F63" i="1"/>
  <c r="M62" i="1"/>
  <c r="I62" i="1"/>
  <c r="H62" i="1"/>
  <c r="F62" i="1"/>
  <c r="M61" i="1"/>
  <c r="I61" i="1"/>
  <c r="H61" i="1"/>
  <c r="F61" i="1"/>
  <c r="M56" i="1"/>
  <c r="I56" i="1"/>
  <c r="H56" i="1"/>
  <c r="F56" i="1"/>
  <c r="M55" i="1"/>
  <c r="I55" i="1"/>
  <c r="H55" i="1"/>
  <c r="F55" i="1"/>
  <c r="M54" i="1"/>
  <c r="M57" i="1" s="1"/>
  <c r="I54" i="1"/>
  <c r="H54" i="1"/>
  <c r="F54" i="1"/>
  <c r="M50" i="1"/>
  <c r="H50" i="1"/>
  <c r="M44" i="1"/>
  <c r="H44" i="1"/>
  <c r="M38" i="1"/>
  <c r="I38" i="1"/>
  <c r="H38" i="1"/>
  <c r="F38" i="1"/>
  <c r="M37" i="1"/>
  <c r="I37" i="1"/>
  <c r="H37" i="1"/>
  <c r="F37" i="1"/>
  <c r="M36" i="1"/>
  <c r="I36" i="1"/>
  <c r="H36" i="1"/>
  <c r="F36" i="1"/>
  <c r="L35" i="1"/>
  <c r="M35" i="1" s="1"/>
  <c r="I35" i="1"/>
  <c r="H35" i="1"/>
  <c r="F35" i="1"/>
  <c r="M34" i="1"/>
  <c r="I34" i="1"/>
  <c r="H34" i="1"/>
  <c r="F34" i="1"/>
  <c r="M33" i="1"/>
  <c r="I33" i="1"/>
  <c r="H33" i="1"/>
  <c r="F33" i="1"/>
  <c r="L32" i="1"/>
  <c r="M32" i="1" s="1"/>
  <c r="I32" i="1"/>
  <c r="H32" i="1"/>
  <c r="F32" i="1"/>
  <c r="M31" i="1"/>
  <c r="I31" i="1"/>
  <c r="H31" i="1"/>
  <c r="F31" i="1"/>
  <c r="L30" i="1"/>
  <c r="M30" i="1" s="1"/>
  <c r="I30" i="1"/>
  <c r="H30" i="1"/>
  <c r="F30" i="1"/>
  <c r="M29" i="1"/>
  <c r="L29" i="1"/>
  <c r="I29" i="1"/>
  <c r="H29" i="1"/>
  <c r="F29" i="1"/>
  <c r="L28" i="1"/>
  <c r="M28" i="1" s="1"/>
  <c r="I28" i="1"/>
  <c r="H28" i="1"/>
  <c r="F28" i="1"/>
  <c r="M27" i="1"/>
  <c r="I27" i="1"/>
  <c r="H27" i="1"/>
  <c r="F27" i="1"/>
  <c r="M26" i="1"/>
  <c r="I26" i="1"/>
  <c r="H26" i="1"/>
  <c r="F26" i="1"/>
  <c r="M25" i="1"/>
  <c r="I25" i="1"/>
  <c r="H25" i="1"/>
  <c r="F25" i="1"/>
  <c r="L24" i="1"/>
  <c r="M24" i="1" s="1"/>
  <c r="I24" i="1"/>
  <c r="H24" i="1"/>
  <c r="F24" i="1"/>
  <c r="M23" i="1"/>
  <c r="I23" i="1"/>
  <c r="H23" i="1"/>
  <c r="F23" i="1"/>
  <c r="M22" i="1"/>
  <c r="I22" i="1"/>
  <c r="H22" i="1"/>
  <c r="F22" i="1"/>
  <c r="M21" i="1"/>
  <c r="I21" i="1"/>
  <c r="H21" i="1"/>
  <c r="F21" i="1"/>
  <c r="M20" i="1"/>
  <c r="I20" i="1"/>
  <c r="H20" i="1"/>
  <c r="F20" i="1"/>
  <c r="W2" i="1"/>
  <c r="V2" i="1"/>
  <c r="T2" i="1"/>
  <c r="S2" i="1"/>
  <c r="M39" i="1" l="1"/>
  <c r="M71" i="1" s="1"/>
</calcChain>
</file>

<file path=xl/sharedStrings.xml><?xml version="1.0" encoding="utf-8"?>
<sst xmlns="http://schemas.openxmlformats.org/spreadsheetml/2006/main" count="464" uniqueCount="149">
  <si>
    <t>31 de octubre del año 2023</t>
  </si>
  <si>
    <t>RELACIÓN DE LOS MIEMBROS DE LAS FUERZAS ARMADAS, QUE SE LES SOLICITA SU RETIRO CON DISFRUTE DE PENSIÓN VOLUNTARIO, INHABILIDAD FÍSICA, CANCELACIÓN DE NOMBRAMIENTO Y DADO DE BAJA,  EN LA SESIÓN DEL PLENO CELEBRADO EN EL MES DE OCTUBRE DEL AÑO 2023, CONFORME A LO ESTABLECIDO  EN LA LEY NO. 873 DEL 31/07/1978 Y LA NO.139-13 DEL 13 DE SEPTIEMBRE DEL AÑO 2013, LEY ORGÁNICA DE LAS FUERZAS ARMADAS.</t>
  </si>
  <si>
    <t>EJÉRCITO DE REPÚBLICA DOMINICANA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</si>
  <si>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</si>
  <si>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</si>
  <si>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</si>
  <si>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</si>
  <si>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</si>
  <si>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</si>
  <si>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</si>
  <si>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</si>
  <si>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</si>
  <si>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</si>
  <si>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</si>
  <si>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</si>
  <si>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NOTA</t>
  </si>
  <si>
    <t>CATEGORIA</t>
  </si>
  <si>
    <t>NO. RESOLUCION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</si>
  <si>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</si>
  <si>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</si>
  <si>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</si>
  <si>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</si>
  <si>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</si>
  <si>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</si>
  <si>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</si>
  <si>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</si>
  <si>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</si>
  <si>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</si>
  <si>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MOTIVO</t>
  </si>
  <si>
    <t>TENIENTE CORONEL</t>
  </si>
  <si>
    <t>PABLO ANTONIO RODRIGUEZ ACOSTA</t>
  </si>
  <si>
    <t>001-1167947-8</t>
  </si>
  <si>
    <t>UTILIZABLE P/S. DE ARMAS</t>
  </si>
  <si>
    <t>DR2526-2023</t>
  </si>
  <si>
    <t>padua</t>
  </si>
  <si>
    <t>E</t>
  </si>
  <si>
    <t>R</t>
  </si>
  <si>
    <t>VOLUNTARIO</t>
  </si>
  <si>
    <t>PRIMER TENIENTE INGENIERO EN SISTEMAS</t>
  </si>
  <si>
    <t>YISSEL S. DE JESUS TEJADA</t>
  </si>
  <si>
    <t>001-1473032-8</t>
  </si>
  <si>
    <t>DR2488-2023</t>
  </si>
  <si>
    <t>SEGUNDO TENIENTE</t>
  </si>
  <si>
    <t>MAXIMINIA ENCARNACION PEREZ</t>
  </si>
  <si>
    <t>001-1616783-4</t>
  </si>
  <si>
    <t>EX - SARGENTO MAYOR</t>
  </si>
  <si>
    <t>WILFREDO ROSADO PERALTA</t>
  </si>
  <si>
    <t>002-0097622-3</t>
  </si>
  <si>
    <t>SOLICITUD ACEPTADA</t>
  </si>
  <si>
    <t>DR2484-2023</t>
  </si>
  <si>
    <t>DADO DE BAJA</t>
  </si>
  <si>
    <t>JONATHAN R. SANCHEZ SANCHEZ</t>
  </si>
  <si>
    <t>001-1775001-8</t>
  </si>
  <si>
    <t>EXPIRACION DE ALISTAMIENTO Y NO REALISTO</t>
  </si>
  <si>
    <t>DR2485-2023</t>
  </si>
  <si>
    <t>MILVIO JOSE PEREZ SOTO</t>
  </si>
  <si>
    <t>010-0096821-2</t>
  </si>
  <si>
    <t>DR2486-2023</t>
  </si>
  <si>
    <t>JESUS FCO. VASQUEZ MEJIA</t>
  </si>
  <si>
    <t>027-0015496-2</t>
  </si>
  <si>
    <t>DR2475-2023</t>
  </si>
  <si>
    <t>perez</t>
  </si>
  <si>
    <t>MANUEL DE JS. VASQUEZ MEJIA</t>
  </si>
  <si>
    <t>027-0033614-8</t>
  </si>
  <si>
    <t>DR2474-2023</t>
  </si>
  <si>
    <t>MARTIN  BATISTA CARVAJAL</t>
  </si>
  <si>
    <t>223-0006945-1</t>
  </si>
  <si>
    <t>DR2473-2023</t>
  </si>
  <si>
    <t>KIRBIO MONTERO MATEO</t>
  </si>
  <si>
    <t>108-0004927-1</t>
  </si>
  <si>
    <t>DR2495-2023</t>
  </si>
  <si>
    <t>DAMASO VARGAS FLORIAN</t>
  </si>
  <si>
    <t>113-0000298-4</t>
  </si>
  <si>
    <t>DR2481-2023</t>
  </si>
  <si>
    <t>HIBELIO PERALTA ALCANTARA</t>
  </si>
  <si>
    <t>223-0009925-0</t>
  </si>
  <si>
    <t>DR2492-2023</t>
  </si>
  <si>
    <t>SILVINO  PERDOMO AQUINO</t>
  </si>
  <si>
    <t>016-0015745-5</t>
  </si>
  <si>
    <t>DR2493-2023</t>
  </si>
  <si>
    <t>SIRIACO VALENZUELA PEREZ</t>
  </si>
  <si>
    <t>224-0006370-1</t>
  </si>
  <si>
    <t>DR2491-2023</t>
  </si>
  <si>
    <t>MANUEL E. DIAZ ANDUJAR</t>
  </si>
  <si>
    <t>010-0048513-4</t>
  </si>
  <si>
    <t>DR2490-2023</t>
  </si>
  <si>
    <t>ANTONIO Y. DE AZA DECENA</t>
  </si>
  <si>
    <t>093-0054451-8</t>
  </si>
  <si>
    <t>DR2489-2023</t>
  </si>
  <si>
    <t>ESMEREJILDO RAMIREZ DIAZ</t>
  </si>
  <si>
    <t>001-1518364-2</t>
  </si>
  <si>
    <t>DR2483-2023</t>
  </si>
  <si>
    <t>LENNYS DIAZ CABRERA</t>
  </si>
  <si>
    <t>016-0015919-6</t>
  </si>
  <si>
    <t>DR2482-2023</t>
  </si>
  <si>
    <t>EX - SARGENTO</t>
  </si>
  <si>
    <t>DAMASO DE MORLA BELLO</t>
  </si>
  <si>
    <t>005-0034740-6</t>
  </si>
  <si>
    <t>DR2494-2023</t>
  </si>
  <si>
    <t>TOTAL MONTO DE PENSIÓN DEL ERD.</t>
  </si>
  <si>
    <t>ARMADA DE REPÚBLICA DOMINICANA</t>
  </si>
  <si>
    <t>SUMAS</t>
  </si>
  <si>
    <t>RESTA</t>
  </si>
  <si>
    <t xml:space="preserve">FUNCIÓN OCUPADA </t>
  </si>
  <si>
    <t>NO. RES.</t>
  </si>
  <si>
    <t>TOTAL DE PENSIÓN DE VOLUNTARIO DEL ARD.</t>
  </si>
  <si>
    <t>MONTO VOL. ARD.</t>
  </si>
  <si>
    <t>FUERZA AÉREA DE REPÚBLICA DOMINICANA</t>
  </si>
  <si>
    <t>TOTAL DE PENSIÓN DE VOLUNTARIO DEL FARD.</t>
  </si>
  <si>
    <t>MONTO VOL. FARD.</t>
  </si>
  <si>
    <t>EX - CAPITÁN DE CORBETA</t>
  </si>
  <si>
    <t>NELSON ML. RAMIREZ FELIZ</t>
  </si>
  <si>
    <t>001-1309734-9</t>
  </si>
  <si>
    <t>NO UTILIZABLE</t>
  </si>
  <si>
    <t>DR2479-2023</t>
  </si>
  <si>
    <t>CANCELACIÓN DE NOMBRAMIENTO</t>
  </si>
  <si>
    <t>TENIENTE DE CORBETA</t>
  </si>
  <si>
    <t>JUAN JOSE MEDINA MARTINEZ</t>
  </si>
  <si>
    <t>104-0016643-4</t>
  </si>
  <si>
    <t>DR2533-2023</t>
  </si>
  <si>
    <t>SARGENTO MAYOR</t>
  </si>
  <si>
    <t>YAKAYRA BRUNILDA SUERO TAVAREZ</t>
  </si>
  <si>
    <t>001-1269203-3</t>
  </si>
  <si>
    <t>DR2476-2023</t>
  </si>
  <si>
    <t>TOTAL MONTO DE PENSIÓN DE LA ARD.</t>
  </si>
  <si>
    <t>MAYOR PILOTO</t>
  </si>
  <si>
    <t xml:space="preserve">CESAR EULISES SOSA ROJAS </t>
  </si>
  <si>
    <t>223-0025234-7</t>
  </si>
  <si>
    <t>DR2487-2023</t>
  </si>
  <si>
    <t xml:space="preserve">CESAR CORREA DE LEON </t>
  </si>
  <si>
    <t>068-0023594-4</t>
  </si>
  <si>
    <t>DR2480-2023</t>
  </si>
  <si>
    <t>ASIMILADA MILITAR</t>
  </si>
  <si>
    <t>TERESA LEYBA</t>
  </si>
  <si>
    <t>001-0927072-8</t>
  </si>
  <si>
    <t>PEREZ</t>
  </si>
  <si>
    <t>INHABILIDAD FÍSICA</t>
  </si>
  <si>
    <t>TOTAL MONTO DE PENSIÓN DE LA FARD.</t>
  </si>
  <si>
    <t>MONTO INHABILIDAD FÍSICA FARD.</t>
  </si>
  <si>
    <t>TOTAL MONTO DE PENSIÓN DEL MIDE.</t>
  </si>
  <si>
    <t>DEPARTAMENTO NACIONAL DE INVENTIGACIONES (DNI)</t>
  </si>
  <si>
    <t>TOTAL DE PENSIÓN DNI</t>
  </si>
  <si>
    <t>MONTO DADOS DNI</t>
  </si>
  <si>
    <t xml:space="preserve">TOTAL GENERAL MONTO DE PENSIÓN SEPTIEMBRE 2023 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</si>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</sst>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D$&quot;#,##0.00"/>
    <numFmt numFmtId="165" formatCode="[$-1C0A]d&quot; de &quot;mmmm&quot; de &quot;yyyy;@"/>
    <numFmt numFmtId="166" formatCode="000\-0000000\-0"/>
    <numFmt numFmtId="167" formatCode="0.0%"/>
    <numFmt numFmtId="168" formatCode="#,##0.00;[Red]#,##0.00"/>
    <numFmt numFmtId="169" formatCode="_-* #,##0.00\ _€_-;\-* #,##0.00\ _€_-;_-* &quot;-&quot;??\ _€_-;_-@_-"/>
    <numFmt numFmtId="170" formatCode="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hadow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13" fillId="0" borderId="0"/>
  </cellStyleXfs>
  <cellXfs count="156">
    <xf numFmtId="0" fontId="0" fillId="0" borderId="0" xfId="0"/>
    <xf numFmtId="14" fontId="2" fillId="0" borderId="0" xfId="0" applyNumberFormat="1" applyFont="1" applyAlignment="1">
      <alignment vertical="center"/>
    </xf>
    <xf numFmtId="0" fontId="0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/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14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7" fontId="3" fillId="0" borderId="1" xfId="0" applyNumberFormat="1" applyFont="1" applyFill="1" applyBorder="1" applyAlignment="1" applyProtection="1">
      <alignment horizontal="center" vertical="center"/>
      <protection locked="0"/>
    </xf>
    <xf numFmtId="168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4" fontId="8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6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right" vertical="center" wrapText="1"/>
      <protection locked="0"/>
    </xf>
    <xf numFmtId="0" fontId="7" fillId="3" borderId="7" xfId="0" applyFont="1" applyFill="1" applyBorder="1" applyAlignment="1" applyProtection="1">
      <alignment horizontal="right" vertical="center" wrapText="1"/>
      <protection locked="0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/>
      <protection locked="0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65" fontId="7" fillId="0" borderId="0" xfId="0" applyNumberFormat="1" applyFont="1" applyFill="1" applyAlignment="1" applyProtection="1">
      <alignment horizontal="left" vertical="center" wrapText="1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164" fontId="3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left" vertical="center" wrapText="1"/>
      <protection locked="0"/>
    </xf>
    <xf numFmtId="14" fontId="7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5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6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right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166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9" fontId="8" fillId="0" borderId="9" xfId="0" applyNumberFormat="1" applyFont="1" applyFill="1" applyBorder="1" applyAlignment="1" applyProtection="1">
      <alignment horizontal="center" vertical="center"/>
      <protection locked="0"/>
    </xf>
    <xf numFmtId="170" fontId="11" fillId="0" borderId="1" xfId="0" applyNumberFormat="1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7" fillId="6" borderId="0" xfId="2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164" fontId="7" fillId="6" borderId="0" xfId="0" applyNumberFormat="1" applyFont="1" applyFill="1" applyBorder="1" applyAlignment="1">
      <alignment horizontal="center" vertical="center" wrapText="1"/>
    </xf>
    <xf numFmtId="10" fontId="7" fillId="6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</cellXfs>
  <cellStyles count="3">
    <cellStyle name="Millares 2" xfId="1"/>
    <cellStyle name="Normal" xfId="0" builtinId="0"/>
    <cellStyle name="Normal 2" xfId="2"/>
  </cellStyles>
  <dxfs count="3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55</xdr:row>
      <xdr:rowOff>0</xdr:rowOff>
    </xdr:from>
    <xdr:to>
      <xdr:col>9</xdr:col>
      <xdr:colOff>27672</xdr:colOff>
      <xdr:row>55</xdr:row>
      <xdr:rowOff>8932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7554575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9</xdr:col>
      <xdr:colOff>27672</xdr:colOff>
      <xdr:row>55</xdr:row>
      <xdr:rowOff>8932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7554575"/>
          <a:ext cx="27672" cy="8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82"/>
  <sheetViews>
    <sheetView tabSelected="1" view="pageBreakPreview" zoomScale="65" zoomScaleNormal="77" zoomScaleSheetLayoutView="65" zoomScalePageLayoutView="60" workbookViewId="0">
      <selection sqref="A1:AS82"/>
    </sheetView>
  </sheetViews>
  <sheetFormatPr baseColWidth="10" defaultRowHeight="15" x14ac:dyDescent="0.25"/>
  <cols>
    <col min="1" max="1" width="4.42578125" style="2" bestFit="1" customWidth="1"/>
    <col min="2" max="2" width="19.5703125" style="2" hidden="1" customWidth="1"/>
    <col min="3" max="3" width="24.7109375" style="2" customWidth="1"/>
    <col min="4" max="4" width="28.7109375" style="2" customWidth="1"/>
    <col min="5" max="5" width="15.28515625" style="2" hidden="1" customWidth="1"/>
    <col min="6" max="6" width="16.28515625" style="2" hidden="1" customWidth="1"/>
    <col min="7" max="7" width="7.7109375" style="2" hidden="1" customWidth="1"/>
    <col min="8" max="8" width="12.5703125" style="2" hidden="1" customWidth="1"/>
    <col min="9" max="9" width="14.85546875" style="2" hidden="1" customWidth="1"/>
    <col min="10" max="10" width="14.7109375" style="2" customWidth="1"/>
    <col min="11" max="11" width="14.7109375" style="2" hidden="1" customWidth="1"/>
    <col min="12" max="12" width="17.28515625" style="2" hidden="1" customWidth="1"/>
    <col min="13" max="13" width="21.7109375" style="2" hidden="1" customWidth="1"/>
    <col min="14" max="15" width="18.85546875" style="2" hidden="1" customWidth="1"/>
    <col min="16" max="16" width="18.140625" style="2" hidden="1" customWidth="1"/>
    <col min="17" max="18" width="0" style="2" hidden="1" customWidth="1"/>
    <col min="19" max="19" width="18.5703125" style="2" hidden="1" customWidth="1"/>
    <col min="20" max="20" width="21.42578125" style="2" hidden="1" customWidth="1"/>
    <col min="21" max="24" width="0" style="2" hidden="1" customWidth="1"/>
    <col min="25" max="25" width="1" style="2" hidden="1" customWidth="1"/>
    <col min="26" max="26" width="6.140625" style="2" hidden="1" customWidth="1"/>
    <col min="27" max="27" width="4.28515625" style="2" hidden="1" customWidth="1"/>
    <col min="28" max="30" width="0" style="2" hidden="1" customWidth="1"/>
    <col min="31" max="31" width="2.85546875" style="2" hidden="1" customWidth="1"/>
    <col min="32" max="44" width="0" style="2" hidden="1" customWidth="1"/>
    <col min="45" max="45" width="21.28515625" style="2" customWidth="1"/>
    <col min="46" max="16384" width="11.42578125" style="2"/>
  </cols>
  <sheetData>
    <row r="1" spans="1:138" customFormat="1" x14ac:dyDescent="0.25"/>
    <row r="2" spans="1:1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S2" s="3">
        <f>COUNTIF(AC16:AC56,"E")</f>
        <v>22</v>
      </c>
      <c r="T2" s="3">
        <f>COUNTIF(AD16:AD56,"R")</f>
        <v>21</v>
      </c>
      <c r="V2" s="3">
        <f>COUNTIF(AB16:AB56,"PEREZ")</f>
        <v>9</v>
      </c>
      <c r="W2" s="3">
        <f>COUNTIF(AB16:AB56,"PADUA")</f>
        <v>13</v>
      </c>
      <c r="AS2" s="1"/>
    </row>
    <row r="3" spans="1:1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AS3" s="1"/>
    </row>
    <row r="12" spans="1:138" customFormat="1" ht="15.75" thickBot="1" x14ac:dyDescent="0.3">
      <c r="A12" s="4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138" s="8" customFormat="1" ht="111" customHeight="1" thickBot="1" x14ac:dyDescent="0.3">
      <c r="A13" s="5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7"/>
    </row>
    <row r="15" spans="1:138" s="12" customFormat="1" x14ac:dyDescent="0.25">
      <c r="A15" s="9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1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</row>
    <row r="16" spans="1:138" s="26" customFormat="1" ht="42.75" x14ac:dyDescent="0.25">
      <c r="A16" s="13" t="s">
        <v>3</v>
      </c>
      <c r="B16" s="13" t="s">
        <v>4</v>
      </c>
      <c r="C16" s="14" t="s">
        <v>5</v>
      </c>
      <c r="D16" s="14" t="s">
        <v>6</v>
      </c>
      <c r="E16" s="13" t="s">
        <v>7</v>
      </c>
      <c r="F16" s="15" t="s">
        <v>8</v>
      </c>
      <c r="G16" s="15" t="s">
        <v>9</v>
      </c>
      <c r="H16" s="14" t="s">
        <v>10</v>
      </c>
      <c r="I16" s="16" t="s">
        <v>11</v>
      </c>
      <c r="J16" s="17" t="s">
        <v>12</v>
      </c>
      <c r="K16" s="18"/>
      <c r="L16" s="19" t="s">
        <v>13</v>
      </c>
      <c r="M16" s="20" t="s">
        <v>14</v>
      </c>
      <c r="N16" s="20" t="s">
        <v>15</v>
      </c>
      <c r="O16" s="20" t="s">
        <v>16</v>
      </c>
      <c r="P16" s="20" t="s">
        <v>17</v>
      </c>
      <c r="Q16" s="21" t="s">
        <v>18</v>
      </c>
      <c r="R16" s="21" t="s">
        <v>19</v>
      </c>
      <c r="S16" s="22" t="s">
        <v>20</v>
      </c>
      <c r="T16" s="14" t="s">
        <v>12</v>
      </c>
      <c r="U16" s="21" t="s">
        <v>18</v>
      </c>
      <c r="V16" s="21" t="s">
        <v>19</v>
      </c>
      <c r="W16" s="21" t="s">
        <v>18</v>
      </c>
      <c r="X16" s="21" t="s">
        <v>19</v>
      </c>
      <c r="Y16" s="2"/>
      <c r="Z16" s="2"/>
      <c r="AA16" s="23"/>
      <c r="AB16" s="21" t="s">
        <v>21</v>
      </c>
      <c r="AC16" s="21" t="s">
        <v>22</v>
      </c>
      <c r="AD16" s="21" t="s">
        <v>23</v>
      </c>
      <c r="AE16" s="24"/>
      <c r="AF16" s="25" t="s">
        <v>24</v>
      </c>
      <c r="AG16" s="25" t="s">
        <v>25</v>
      </c>
      <c r="AH16" s="25" t="s">
        <v>26</v>
      </c>
      <c r="AI16" s="24"/>
      <c r="AJ16" s="25" t="s">
        <v>24</v>
      </c>
      <c r="AK16" s="25" t="s">
        <v>25</v>
      </c>
      <c r="AL16" s="25" t="s">
        <v>27</v>
      </c>
      <c r="AS16" s="20" t="s">
        <v>28</v>
      </c>
    </row>
    <row r="17" spans="1:45" s="28" customFormat="1" ht="90" hidden="1" customHeight="1" x14ac:dyDescent="0.25">
      <c r="A17" s="27"/>
      <c r="C17" s="29"/>
      <c r="D17" s="30"/>
      <c r="E17" s="31"/>
      <c r="F17" s="27"/>
      <c r="G17" s="32"/>
      <c r="H17" s="27"/>
      <c r="I17" s="27"/>
      <c r="J17" s="33"/>
      <c r="K17" s="33"/>
      <c r="L17" s="34"/>
      <c r="M17" s="34"/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5"/>
      <c r="Y17" s="36"/>
      <c r="Z17" s="36"/>
      <c r="AA17" s="37"/>
      <c r="AB17" s="38"/>
      <c r="AC17" s="39"/>
      <c r="AD17" s="40"/>
      <c r="AF17" s="38"/>
      <c r="AG17" s="38"/>
      <c r="AH17" s="38"/>
      <c r="AJ17" s="38"/>
      <c r="AK17" s="38"/>
      <c r="AL17" s="38"/>
    </row>
    <row r="18" spans="1:45" s="28" customFormat="1" ht="90" hidden="1" customHeight="1" x14ac:dyDescent="0.25">
      <c r="A18" s="27"/>
      <c r="B18" s="27"/>
      <c r="C18" s="29"/>
      <c r="D18" s="30"/>
      <c r="E18" s="31"/>
      <c r="F18" s="27"/>
      <c r="G18" s="32"/>
      <c r="H18" s="27"/>
      <c r="I18" s="27"/>
      <c r="J18" s="33"/>
      <c r="K18" s="33"/>
      <c r="L18" s="34"/>
      <c r="M18" s="34"/>
      <c r="N18" s="34"/>
      <c r="O18" s="34"/>
      <c r="P18" s="34"/>
      <c r="Q18" s="35"/>
      <c r="R18" s="35"/>
      <c r="S18" s="35"/>
      <c r="T18" s="35"/>
      <c r="U18" s="35"/>
      <c r="V18" s="35"/>
      <c r="W18" s="35"/>
      <c r="X18" s="35"/>
      <c r="Y18" s="36"/>
      <c r="Z18" s="36"/>
      <c r="AA18" s="37"/>
      <c r="AB18" s="38"/>
      <c r="AC18" s="39"/>
      <c r="AD18" s="40"/>
      <c r="AF18" s="38"/>
      <c r="AG18" s="38"/>
      <c r="AH18" s="38"/>
      <c r="AJ18" s="38"/>
      <c r="AK18" s="38"/>
      <c r="AL18" s="38"/>
    </row>
    <row r="19" spans="1:45" s="28" customFormat="1" ht="90" hidden="1" customHeight="1" x14ac:dyDescent="0.25">
      <c r="A19" s="27"/>
      <c r="B19" s="27"/>
      <c r="C19" s="29"/>
      <c r="D19" s="30"/>
      <c r="E19" s="31"/>
      <c r="F19" s="27"/>
      <c r="G19" s="41"/>
      <c r="H19" s="27"/>
      <c r="I19" s="27"/>
      <c r="J19" s="33"/>
      <c r="K19" s="33"/>
      <c r="L19" s="34"/>
      <c r="M19" s="34"/>
      <c r="N19" s="34"/>
      <c r="O19" s="42"/>
      <c r="P19" s="34"/>
      <c r="Q19" s="35"/>
      <c r="R19" s="35"/>
      <c r="S19" s="35"/>
      <c r="T19" s="35"/>
      <c r="U19" s="35"/>
      <c r="V19" s="35"/>
      <c r="W19" s="35"/>
      <c r="X19" s="35"/>
      <c r="Y19" s="36"/>
      <c r="Z19" s="36"/>
      <c r="AA19" s="37"/>
      <c r="AB19" s="38"/>
      <c r="AC19" s="39"/>
      <c r="AD19" s="40"/>
      <c r="AF19" s="38"/>
      <c r="AG19" s="38"/>
      <c r="AH19" s="38"/>
      <c r="AJ19" s="38"/>
      <c r="AK19" s="38"/>
      <c r="AL19" s="38"/>
    </row>
    <row r="20" spans="1:45" s="56" customFormat="1" ht="45" customHeight="1" x14ac:dyDescent="0.25">
      <c r="A20" s="43">
        <v>1</v>
      </c>
      <c r="B20" s="43"/>
      <c r="C20" s="44" t="s">
        <v>29</v>
      </c>
      <c r="D20" s="45" t="s">
        <v>30</v>
      </c>
      <c r="E20" s="46" t="s">
        <v>31</v>
      </c>
      <c r="F20" s="43" t="str">
        <f t="shared" ref="F20:F21" si="0">DATEDIF(Q20,R20,"y") + DATEDIF(U20,V20,"y") + DATEDIF(W20,X20,"y") + SUM(AF20) &amp; " años " &amp; DATEDIF(Q20,R20,"ym") + DATEDIF(U20,V20,"ym") + DATEDIF(W20,X20,"ym") + SUM(AG20) - SUM(AK20) &amp; " meses " &amp; DATEDIF(Q20,R20,"md") + DATEDIF(U20,V20,"md") + DATEDIF(W20,X20,"md") - SUM(AL20) &amp; " días"</f>
        <v>40 años 0 meses 1 días</v>
      </c>
      <c r="G20" s="47">
        <v>1</v>
      </c>
      <c r="H20" s="43" t="str">
        <f t="shared" ref="H20:H21" si="1">DATEDIF(S20,R20,"y") &amp; " años " &amp; DATEDIF(S20,R20,"ym") &amp; " meses " &amp; DATEDIF(S20,R20,"md") &amp; " días"</f>
        <v>61 años 7 meses 27 días</v>
      </c>
      <c r="I20" s="43" t="str">
        <f t="shared" ref="I20:I21" si="2">DATEDIF(T20,R20,"y") &amp; " años " &amp; DATEDIF(T20,R20,"ym") &amp; " meses " &amp; DATEDIF(T20,R20,"md") &amp; " días"</f>
        <v>14 años 1 meses 14 días</v>
      </c>
      <c r="J20" s="48" t="s">
        <v>12</v>
      </c>
      <c r="K20" s="48"/>
      <c r="L20" s="49">
        <v>38187.54</v>
      </c>
      <c r="M20" s="49">
        <f t="shared" ref="M20:M21" si="3">L20*G20</f>
        <v>38187.54</v>
      </c>
      <c r="N20" s="49"/>
      <c r="O20" s="49" t="s">
        <v>32</v>
      </c>
      <c r="P20" s="49" t="s">
        <v>33</v>
      </c>
      <c r="Q20" s="50">
        <v>30590</v>
      </c>
      <c r="R20" s="50">
        <v>45201</v>
      </c>
      <c r="S20" s="50">
        <v>22682</v>
      </c>
      <c r="T20" s="50">
        <v>40043</v>
      </c>
      <c r="U20" s="50"/>
      <c r="V20" s="50"/>
      <c r="W20" s="50"/>
      <c r="X20" s="50"/>
      <c r="Y20" s="51"/>
      <c r="Z20" s="51"/>
      <c r="AA20" s="52"/>
      <c r="AB20" s="53" t="s">
        <v>34</v>
      </c>
      <c r="AC20" s="54" t="s">
        <v>35</v>
      </c>
      <c r="AD20" s="55" t="s">
        <v>36</v>
      </c>
      <c r="AF20" s="53"/>
      <c r="AG20" s="53"/>
      <c r="AH20" s="53"/>
      <c r="AJ20" s="53"/>
      <c r="AK20" s="53"/>
      <c r="AL20" s="53"/>
      <c r="AS20" s="43" t="s">
        <v>37</v>
      </c>
    </row>
    <row r="21" spans="1:45" s="56" customFormat="1" ht="45" customHeight="1" x14ac:dyDescent="0.25">
      <c r="A21" s="43">
        <v>2</v>
      </c>
      <c r="B21" s="43"/>
      <c r="C21" s="44" t="s">
        <v>38</v>
      </c>
      <c r="D21" s="45" t="s">
        <v>39</v>
      </c>
      <c r="E21" s="46" t="s">
        <v>40</v>
      </c>
      <c r="F21" s="43" t="str">
        <f t="shared" si="0"/>
        <v>24 años 3 meses 1 días</v>
      </c>
      <c r="G21" s="47">
        <v>0.7</v>
      </c>
      <c r="H21" s="43" t="str">
        <f t="shared" si="1"/>
        <v>41 años 8 meses 7 días</v>
      </c>
      <c r="I21" s="43" t="str">
        <f t="shared" si="2"/>
        <v>7 años 7 meses 1 días</v>
      </c>
      <c r="J21" s="48"/>
      <c r="K21" s="48"/>
      <c r="L21" s="49">
        <v>27563.58</v>
      </c>
      <c r="M21" s="49">
        <f t="shared" si="3"/>
        <v>19294.506000000001</v>
      </c>
      <c r="N21" s="49"/>
      <c r="O21" s="42" t="s">
        <v>32</v>
      </c>
      <c r="P21" s="49" t="s">
        <v>41</v>
      </c>
      <c r="Q21" s="50">
        <v>36342</v>
      </c>
      <c r="R21" s="50">
        <v>45201</v>
      </c>
      <c r="S21" s="50">
        <v>29976</v>
      </c>
      <c r="T21" s="50">
        <v>42430</v>
      </c>
      <c r="U21" s="50"/>
      <c r="V21" s="50"/>
      <c r="W21" s="50"/>
      <c r="X21" s="50"/>
      <c r="Y21" s="51"/>
      <c r="Z21" s="51"/>
      <c r="AA21" s="52"/>
      <c r="AB21" s="53" t="s">
        <v>34</v>
      </c>
      <c r="AC21" s="54" t="s">
        <v>35</v>
      </c>
      <c r="AD21" s="55" t="s">
        <v>36</v>
      </c>
      <c r="AF21" s="53"/>
      <c r="AG21" s="53"/>
      <c r="AH21" s="53"/>
      <c r="AJ21" s="53"/>
      <c r="AK21" s="53"/>
      <c r="AL21" s="53"/>
      <c r="AS21" s="43" t="s">
        <v>37</v>
      </c>
    </row>
    <row r="22" spans="1:45" s="56" customFormat="1" ht="45" customHeight="1" x14ac:dyDescent="0.25">
      <c r="A22" s="43">
        <v>3</v>
      </c>
      <c r="B22" s="43"/>
      <c r="C22" s="44" t="s">
        <v>42</v>
      </c>
      <c r="D22" s="45" t="s">
        <v>43</v>
      </c>
      <c r="E22" s="46" t="s">
        <v>44</v>
      </c>
      <c r="F22" s="43" t="str">
        <f>DATEDIF(Q22,R22,"y") + DATEDIF(U22,V22,"y") + DATEDIF(W22,X22,"y") + SUM(AF22) &amp; " años " &amp; DATEDIF(Q22,R22,"ym") + DATEDIF(U22,V22,"ym") + DATEDIF(W22,X22,"ym") + SUM(AG22) - SUM(AK22) &amp; " meses " &amp; DATEDIF(Q22,R22,"md") + DATEDIF(U22,V22,"md") + DATEDIF(W22,X22,"md") - SUM(AL22) &amp; " días"</f>
        <v>22 años 6 meses 7 días</v>
      </c>
      <c r="G22" s="57">
        <v>0.67500000000000004</v>
      </c>
      <c r="H22" s="43" t="str">
        <f>DATEDIF(S22,R22,"y") &amp; " años " &amp; DATEDIF(S22,R22,"ym") &amp; " meses " &amp; DATEDIF(S22,R22,"md") &amp; " días"</f>
        <v>41 años 3 meses 12 días</v>
      </c>
      <c r="I22" s="43" t="str">
        <f>DATEDIF(T22,R22,"y") &amp; " años " &amp; DATEDIF(T22,R22,"ym") &amp; " meses " &amp; DATEDIF(T22,R22,"md") &amp; " días"</f>
        <v>9 años 7 meses 1 días</v>
      </c>
      <c r="J22" s="48"/>
      <c r="K22" s="48"/>
      <c r="L22" s="49">
        <v>25039.85</v>
      </c>
      <c r="M22" s="49">
        <f>L22*G22</f>
        <v>16901.89875</v>
      </c>
      <c r="N22" s="49"/>
      <c r="O22" s="49"/>
      <c r="P22" s="49"/>
      <c r="Q22" s="50">
        <v>36975</v>
      </c>
      <c r="R22" s="50">
        <v>45201</v>
      </c>
      <c r="S22" s="50">
        <v>30122</v>
      </c>
      <c r="T22" s="50">
        <v>41699</v>
      </c>
      <c r="U22" s="50"/>
      <c r="V22" s="50"/>
      <c r="W22" s="50"/>
      <c r="X22" s="50"/>
      <c r="Y22" s="51"/>
      <c r="Z22" s="51"/>
      <c r="AA22" s="52"/>
      <c r="AB22" s="53" t="s">
        <v>34</v>
      </c>
      <c r="AC22" s="54" t="s">
        <v>35</v>
      </c>
      <c r="AD22" s="58"/>
      <c r="AF22" s="53"/>
      <c r="AG22" s="53"/>
      <c r="AH22" s="53"/>
      <c r="AJ22" s="53"/>
      <c r="AK22" s="53"/>
      <c r="AL22" s="53"/>
      <c r="AS22" s="43" t="s">
        <v>37</v>
      </c>
    </row>
    <row r="23" spans="1:45" s="56" customFormat="1" ht="45" customHeight="1" x14ac:dyDescent="0.25">
      <c r="A23" s="43">
        <v>4</v>
      </c>
      <c r="B23" s="43"/>
      <c r="C23" s="44" t="s">
        <v>45</v>
      </c>
      <c r="D23" s="45" t="s">
        <v>46</v>
      </c>
      <c r="E23" s="46" t="s">
        <v>47</v>
      </c>
      <c r="F23" s="43" t="str">
        <f t="shared" ref="F23:F37" si="4">DATEDIF(Q23,R23,"y") + DATEDIF(U23,V23,"y") + DATEDIF(W23,X23,"y") + SUM(AF23) &amp; " años " &amp; DATEDIF(Q23,R23,"ym") + DATEDIF(U23,V23,"ym") + DATEDIF(W23,X23,"ym") + SUM(AG23) - SUM(AK23) &amp; " meses " &amp; DATEDIF(Q23,R23,"md") + DATEDIF(U23,V23,"md") + DATEDIF(W23,X23,"md") - SUM(AL23) &amp; " días"</f>
        <v>19 años 11 meses 22 días</v>
      </c>
      <c r="G23" s="47">
        <v>0.6</v>
      </c>
      <c r="H23" s="43" t="str">
        <f t="shared" ref="H23:H37" si="5">DATEDIF(S23,R23,"y") &amp; " años " &amp; DATEDIF(S23,R23,"ym") &amp; " meses " &amp; DATEDIF(S23,R23,"md") &amp; " días"</f>
        <v>35 años 3 meses 6 días</v>
      </c>
      <c r="I23" s="43" t="str">
        <f t="shared" ref="I23:I37" si="6">DATEDIF(T23,R23,"y") &amp; " años " &amp; DATEDIF(T23,R23,"ym") &amp; " meses " &amp; DATEDIF(T23,R23,"md") &amp; " días"</f>
        <v>2 años 8 meses 11 días</v>
      </c>
      <c r="J23" s="48"/>
      <c r="K23" s="48"/>
      <c r="L23" s="49">
        <v>19306.32</v>
      </c>
      <c r="M23" s="49">
        <f t="shared" ref="M23:M37" si="7">L23*G23</f>
        <v>11583.791999999999</v>
      </c>
      <c r="N23" s="42" t="s">
        <v>48</v>
      </c>
      <c r="O23" s="42" t="s">
        <v>32</v>
      </c>
      <c r="P23" s="49" t="s">
        <v>49</v>
      </c>
      <c r="Q23" s="50">
        <v>38930</v>
      </c>
      <c r="R23" s="50">
        <v>44872</v>
      </c>
      <c r="S23" s="50">
        <v>31990</v>
      </c>
      <c r="T23" s="50">
        <v>43888</v>
      </c>
      <c r="U23" s="50">
        <v>37575</v>
      </c>
      <c r="V23" s="50">
        <v>38929</v>
      </c>
      <c r="W23" s="50"/>
      <c r="X23" s="50"/>
      <c r="Y23" s="51"/>
      <c r="Z23" s="51"/>
      <c r="AA23" s="52"/>
      <c r="AB23" s="53" t="s">
        <v>34</v>
      </c>
      <c r="AC23" s="54" t="s">
        <v>35</v>
      </c>
      <c r="AD23" s="55" t="s">
        <v>36</v>
      </c>
      <c r="AF23" s="53"/>
      <c r="AG23" s="53"/>
      <c r="AH23" s="53"/>
      <c r="AJ23" s="53"/>
      <c r="AK23" s="53"/>
      <c r="AL23" s="53"/>
      <c r="AS23" s="43" t="s">
        <v>50</v>
      </c>
    </row>
    <row r="24" spans="1:45" s="56" customFormat="1" ht="45" customHeight="1" x14ac:dyDescent="0.25">
      <c r="A24" s="43">
        <v>5</v>
      </c>
      <c r="B24" s="43"/>
      <c r="C24" s="44" t="s">
        <v>45</v>
      </c>
      <c r="D24" s="45" t="s">
        <v>51</v>
      </c>
      <c r="E24" s="46" t="s">
        <v>52</v>
      </c>
      <c r="F24" s="43" t="str">
        <f t="shared" si="4"/>
        <v>20 años 0 meses 0 días</v>
      </c>
      <c r="G24" s="47">
        <v>0.6</v>
      </c>
      <c r="H24" s="43" t="str">
        <f t="shared" si="5"/>
        <v>38 años 5 meses 28 días</v>
      </c>
      <c r="I24" s="43" t="str">
        <f t="shared" si="6"/>
        <v>6 años 3 meses 0 días</v>
      </c>
      <c r="J24" s="48"/>
      <c r="K24" s="48"/>
      <c r="L24" s="49">
        <f>23826.3+8000</f>
        <v>31826.3</v>
      </c>
      <c r="M24" s="49">
        <f t="shared" si="7"/>
        <v>19095.78</v>
      </c>
      <c r="N24" s="42" t="s">
        <v>53</v>
      </c>
      <c r="O24" s="42" t="s">
        <v>32</v>
      </c>
      <c r="P24" s="49" t="s">
        <v>54</v>
      </c>
      <c r="Q24" s="50">
        <v>37773</v>
      </c>
      <c r="R24" s="50">
        <v>45078</v>
      </c>
      <c r="S24" s="50">
        <v>31020</v>
      </c>
      <c r="T24" s="50">
        <v>42795</v>
      </c>
      <c r="U24" s="50"/>
      <c r="V24" s="50"/>
      <c r="W24" s="50"/>
      <c r="X24" s="50"/>
      <c r="Y24" s="51"/>
      <c r="Z24" s="51"/>
      <c r="AA24" s="52"/>
      <c r="AB24" s="53" t="s">
        <v>34</v>
      </c>
      <c r="AC24" s="54" t="s">
        <v>35</v>
      </c>
      <c r="AD24" s="55" t="s">
        <v>36</v>
      </c>
      <c r="AF24" s="53"/>
      <c r="AG24" s="53"/>
      <c r="AH24" s="53"/>
      <c r="AJ24" s="53"/>
      <c r="AK24" s="53"/>
      <c r="AL24" s="53"/>
      <c r="AS24" s="43" t="s">
        <v>50</v>
      </c>
    </row>
    <row r="25" spans="1:45" s="56" customFormat="1" ht="45" customHeight="1" x14ac:dyDescent="0.25">
      <c r="A25" s="43">
        <v>6</v>
      </c>
      <c r="B25" s="43"/>
      <c r="C25" s="44" t="s">
        <v>45</v>
      </c>
      <c r="D25" s="45" t="s">
        <v>55</v>
      </c>
      <c r="E25" s="46" t="s">
        <v>56</v>
      </c>
      <c r="F25" s="43" t="str">
        <f t="shared" si="4"/>
        <v>20 años 0 meses 4 días</v>
      </c>
      <c r="G25" s="47">
        <v>0.6</v>
      </c>
      <c r="H25" s="43" t="str">
        <f t="shared" si="5"/>
        <v>36 años 7 meses 6 días</v>
      </c>
      <c r="I25" s="43" t="str">
        <f t="shared" si="6"/>
        <v>3 años 3 meses 9 días</v>
      </c>
      <c r="J25" s="48"/>
      <c r="K25" s="48"/>
      <c r="L25" s="49">
        <v>22588.39</v>
      </c>
      <c r="M25" s="49">
        <f t="shared" si="7"/>
        <v>13553.034</v>
      </c>
      <c r="N25" s="42" t="s">
        <v>53</v>
      </c>
      <c r="O25" s="42" t="s">
        <v>32</v>
      </c>
      <c r="P25" s="49" t="s">
        <v>57</v>
      </c>
      <c r="Q25" s="50">
        <v>37773</v>
      </c>
      <c r="R25" s="50">
        <v>45082</v>
      </c>
      <c r="S25" s="50">
        <v>31715</v>
      </c>
      <c r="T25" s="50">
        <v>43888</v>
      </c>
      <c r="U25" s="50"/>
      <c r="V25" s="50"/>
      <c r="W25" s="50"/>
      <c r="X25" s="50"/>
      <c r="Y25" s="51"/>
      <c r="Z25" s="51"/>
      <c r="AA25" s="52"/>
      <c r="AB25" s="53" t="s">
        <v>34</v>
      </c>
      <c r="AC25" s="54" t="s">
        <v>35</v>
      </c>
      <c r="AD25" s="55" t="s">
        <v>36</v>
      </c>
      <c r="AF25" s="53"/>
      <c r="AG25" s="53"/>
      <c r="AH25" s="53"/>
      <c r="AJ25" s="53"/>
      <c r="AK25" s="53"/>
      <c r="AL25" s="53"/>
      <c r="AS25" s="43" t="s">
        <v>50</v>
      </c>
    </row>
    <row r="26" spans="1:45" s="56" customFormat="1" ht="45" customHeight="1" x14ac:dyDescent="0.25">
      <c r="A26" s="43">
        <v>7</v>
      </c>
      <c r="B26" s="43"/>
      <c r="C26" s="44" t="s">
        <v>45</v>
      </c>
      <c r="D26" s="45" t="s">
        <v>58</v>
      </c>
      <c r="E26" s="46" t="s">
        <v>59</v>
      </c>
      <c r="F26" s="43" t="str">
        <f t="shared" si="4"/>
        <v>20 años 0 meses 0 días</v>
      </c>
      <c r="G26" s="47">
        <v>0.6</v>
      </c>
      <c r="H26" s="43" t="str">
        <f t="shared" si="5"/>
        <v>48 años 5 meses 13 días</v>
      </c>
      <c r="I26" s="43" t="str">
        <f t="shared" si="6"/>
        <v>3 años 3 meses 19 días</v>
      </c>
      <c r="J26" s="48"/>
      <c r="K26" s="48"/>
      <c r="L26" s="49">
        <v>22588.39</v>
      </c>
      <c r="M26" s="49">
        <f t="shared" si="7"/>
        <v>13553.034</v>
      </c>
      <c r="N26" s="42" t="s">
        <v>53</v>
      </c>
      <c r="O26" s="42" t="s">
        <v>32</v>
      </c>
      <c r="P26" s="49" t="s">
        <v>60</v>
      </c>
      <c r="Q26" s="50">
        <v>37787</v>
      </c>
      <c r="R26" s="50">
        <v>45092</v>
      </c>
      <c r="S26" s="50">
        <v>27396</v>
      </c>
      <c r="T26" s="50">
        <v>43888</v>
      </c>
      <c r="U26" s="50"/>
      <c r="V26" s="50"/>
      <c r="W26" s="50"/>
      <c r="X26" s="50"/>
      <c r="Y26" s="51"/>
      <c r="Z26" s="51"/>
      <c r="AA26" s="52"/>
      <c r="AB26" s="53" t="s">
        <v>61</v>
      </c>
      <c r="AC26" s="54" t="s">
        <v>35</v>
      </c>
      <c r="AD26" s="55" t="s">
        <v>36</v>
      </c>
      <c r="AF26" s="53"/>
      <c r="AG26" s="53"/>
      <c r="AH26" s="53"/>
      <c r="AJ26" s="53"/>
      <c r="AK26" s="53"/>
      <c r="AL26" s="53"/>
      <c r="AS26" s="43" t="s">
        <v>50</v>
      </c>
    </row>
    <row r="27" spans="1:45" s="56" customFormat="1" ht="45" customHeight="1" x14ac:dyDescent="0.25">
      <c r="A27" s="43">
        <v>8</v>
      </c>
      <c r="B27" s="43"/>
      <c r="C27" s="44" t="s">
        <v>45</v>
      </c>
      <c r="D27" s="45" t="s">
        <v>62</v>
      </c>
      <c r="E27" s="46" t="s">
        <v>63</v>
      </c>
      <c r="F27" s="43" t="str">
        <f t="shared" si="4"/>
        <v>20 años 0 meses 0 días</v>
      </c>
      <c r="G27" s="47">
        <v>0.6</v>
      </c>
      <c r="H27" s="43" t="str">
        <f t="shared" si="5"/>
        <v>40 años 8 meses 0 días</v>
      </c>
      <c r="I27" s="43" t="str">
        <f t="shared" si="6"/>
        <v>3 años 3 meses 19 días</v>
      </c>
      <c r="J27" s="48"/>
      <c r="K27" s="48"/>
      <c r="L27" s="49">
        <v>22588.39</v>
      </c>
      <c r="M27" s="49">
        <f t="shared" si="7"/>
        <v>13553.034</v>
      </c>
      <c r="N27" s="42" t="s">
        <v>53</v>
      </c>
      <c r="O27" s="42" t="s">
        <v>32</v>
      </c>
      <c r="P27" s="49" t="s">
        <v>64</v>
      </c>
      <c r="Q27" s="50">
        <v>37787</v>
      </c>
      <c r="R27" s="50">
        <v>45092</v>
      </c>
      <c r="S27" s="50">
        <v>30239</v>
      </c>
      <c r="T27" s="50">
        <v>43888</v>
      </c>
      <c r="U27" s="50"/>
      <c r="V27" s="50"/>
      <c r="W27" s="50"/>
      <c r="X27" s="50"/>
      <c r="Y27" s="51"/>
      <c r="Z27" s="51"/>
      <c r="AA27" s="52"/>
      <c r="AB27" s="53" t="s">
        <v>61</v>
      </c>
      <c r="AC27" s="54" t="s">
        <v>35</v>
      </c>
      <c r="AD27" s="55" t="s">
        <v>36</v>
      </c>
      <c r="AF27" s="53"/>
      <c r="AG27" s="53"/>
      <c r="AH27" s="53"/>
      <c r="AJ27" s="53"/>
      <c r="AK27" s="53"/>
      <c r="AL27" s="53"/>
      <c r="AS27" s="43" t="s">
        <v>50</v>
      </c>
    </row>
    <row r="28" spans="1:45" s="56" customFormat="1" ht="45" customHeight="1" x14ac:dyDescent="0.25">
      <c r="A28" s="43">
        <v>9</v>
      </c>
      <c r="B28" s="43"/>
      <c r="C28" s="44" t="s">
        <v>45</v>
      </c>
      <c r="D28" s="45" t="s">
        <v>65</v>
      </c>
      <c r="E28" s="46" t="s">
        <v>66</v>
      </c>
      <c r="F28" s="43" t="str">
        <f t="shared" si="4"/>
        <v>20 años 0 meses 0 días</v>
      </c>
      <c r="G28" s="47">
        <v>0.6</v>
      </c>
      <c r="H28" s="43" t="str">
        <f t="shared" si="5"/>
        <v>38 años 9 meses 12 días</v>
      </c>
      <c r="I28" s="43" t="str">
        <f t="shared" si="6"/>
        <v>4 años 3 meses 0 días</v>
      </c>
      <c r="J28" s="48"/>
      <c r="K28" s="48"/>
      <c r="L28" s="49">
        <f>22588.39+4400</f>
        <v>26988.39</v>
      </c>
      <c r="M28" s="49">
        <f t="shared" si="7"/>
        <v>16193.034</v>
      </c>
      <c r="N28" s="42" t="s">
        <v>53</v>
      </c>
      <c r="O28" s="42" t="s">
        <v>32</v>
      </c>
      <c r="P28" s="49" t="s">
        <v>67</v>
      </c>
      <c r="Q28" s="50">
        <v>37773</v>
      </c>
      <c r="R28" s="50">
        <v>45078</v>
      </c>
      <c r="S28" s="50">
        <v>30914</v>
      </c>
      <c r="T28" s="50">
        <v>43525</v>
      </c>
      <c r="U28" s="50"/>
      <c r="V28" s="50"/>
      <c r="W28" s="50"/>
      <c r="X28" s="50"/>
      <c r="Y28" s="51"/>
      <c r="Z28" s="51"/>
      <c r="AA28" s="52"/>
      <c r="AB28" s="53" t="s">
        <v>61</v>
      </c>
      <c r="AC28" s="54" t="s">
        <v>35</v>
      </c>
      <c r="AD28" s="55" t="s">
        <v>36</v>
      </c>
      <c r="AF28" s="53"/>
      <c r="AG28" s="53"/>
      <c r="AH28" s="53"/>
      <c r="AJ28" s="53"/>
      <c r="AK28" s="53"/>
      <c r="AL28" s="53"/>
      <c r="AS28" s="43" t="s">
        <v>50</v>
      </c>
    </row>
    <row r="29" spans="1:45" s="56" customFormat="1" ht="45" customHeight="1" x14ac:dyDescent="0.25">
      <c r="A29" s="43">
        <v>10</v>
      </c>
      <c r="B29" s="43"/>
      <c r="C29" s="44" t="s">
        <v>45</v>
      </c>
      <c r="D29" s="45" t="s">
        <v>68</v>
      </c>
      <c r="E29" s="46" t="s">
        <v>69</v>
      </c>
      <c r="F29" s="43" t="str">
        <f t="shared" si="4"/>
        <v>20 años 0 meses 0 días</v>
      </c>
      <c r="G29" s="47">
        <v>0.6</v>
      </c>
      <c r="H29" s="43" t="str">
        <f t="shared" si="5"/>
        <v>44 años 5 meses 14 días</v>
      </c>
      <c r="I29" s="43" t="str">
        <f t="shared" si="6"/>
        <v>3 años 3 meses 19 días</v>
      </c>
      <c r="J29" s="48"/>
      <c r="K29" s="48"/>
      <c r="L29" s="49">
        <f>22588.39+4400</f>
        <v>26988.39</v>
      </c>
      <c r="M29" s="49">
        <f t="shared" si="7"/>
        <v>16193.034</v>
      </c>
      <c r="N29" s="42" t="s">
        <v>53</v>
      </c>
      <c r="O29" s="42" t="s">
        <v>32</v>
      </c>
      <c r="P29" s="49" t="s">
        <v>70</v>
      </c>
      <c r="Q29" s="50">
        <v>37787</v>
      </c>
      <c r="R29" s="50">
        <v>45092</v>
      </c>
      <c r="S29" s="50">
        <v>28856</v>
      </c>
      <c r="T29" s="50">
        <v>43888</v>
      </c>
      <c r="U29" s="50"/>
      <c r="V29" s="50"/>
      <c r="W29" s="50"/>
      <c r="X29" s="50"/>
      <c r="Y29" s="51"/>
      <c r="Z29" s="51"/>
      <c r="AA29" s="52"/>
      <c r="AB29" s="53" t="s">
        <v>34</v>
      </c>
      <c r="AC29" s="54" t="s">
        <v>35</v>
      </c>
      <c r="AD29" s="55" t="s">
        <v>36</v>
      </c>
      <c r="AF29" s="53"/>
      <c r="AG29" s="53"/>
      <c r="AH29" s="53"/>
      <c r="AJ29" s="53"/>
      <c r="AK29" s="53"/>
      <c r="AL29" s="53"/>
      <c r="AS29" s="43" t="s">
        <v>50</v>
      </c>
    </row>
    <row r="30" spans="1:45" s="56" customFormat="1" ht="45" customHeight="1" x14ac:dyDescent="0.25">
      <c r="A30" s="43">
        <v>11</v>
      </c>
      <c r="B30" s="43"/>
      <c r="C30" s="44" t="s">
        <v>45</v>
      </c>
      <c r="D30" s="45" t="s">
        <v>71</v>
      </c>
      <c r="E30" s="46" t="s">
        <v>72</v>
      </c>
      <c r="F30" s="43" t="str">
        <f>DATEDIF(Q30,R30,"y") + DATEDIF(U30,V30,"y") + DATEDIF(W30,X30,"y") + SUM(AF30) &amp; " años " &amp; DATEDIF(Q30,R30,"ym") + DATEDIF(U30,V30,"ym") + DATEDIF(W30,X30,"ym") + SUM(AG30) - SUM(AK30) &amp; " meses " &amp; DATEDIF(Q30,R30,"md") + DATEDIF(U30,V30,"md") + DATEDIF(W30,X30,"md") - SUM(AL30) &amp; " días"</f>
        <v>20 años 0 meses 0 días</v>
      </c>
      <c r="G30" s="47">
        <v>0.6</v>
      </c>
      <c r="H30" s="43" t="str">
        <f>DATEDIF(S30,R30,"y") &amp; " años " &amp; DATEDIF(S30,R30,"ym") &amp; " meses " &amp; DATEDIF(S30,R30,"md") &amp; " días"</f>
        <v>44 años 2 meses 19 días</v>
      </c>
      <c r="I30" s="43" t="str">
        <f>DATEDIF(T30,R30,"y") &amp; " años " &amp; DATEDIF(T30,R30,"ym") &amp; " meses " &amp; DATEDIF(T30,R30,"md") &amp; " días"</f>
        <v>3 años 3 meses 19 días</v>
      </c>
      <c r="J30" s="48"/>
      <c r="K30" s="48"/>
      <c r="L30" s="49">
        <f>22588.39+4400</f>
        <v>26988.39</v>
      </c>
      <c r="M30" s="49">
        <f>L30*G30</f>
        <v>16193.034</v>
      </c>
      <c r="N30" s="42" t="s">
        <v>53</v>
      </c>
      <c r="O30" s="42" t="s">
        <v>32</v>
      </c>
      <c r="P30" s="49" t="s">
        <v>73</v>
      </c>
      <c r="Q30" s="50">
        <v>37787</v>
      </c>
      <c r="R30" s="50">
        <v>45092</v>
      </c>
      <c r="S30" s="50">
        <v>28941</v>
      </c>
      <c r="T30" s="50">
        <v>43888</v>
      </c>
      <c r="U30" s="50"/>
      <c r="V30" s="50"/>
      <c r="W30" s="50"/>
      <c r="X30" s="50"/>
      <c r="Y30" s="51"/>
      <c r="Z30" s="51"/>
      <c r="AA30" s="52"/>
      <c r="AB30" s="53" t="s">
        <v>61</v>
      </c>
      <c r="AC30" s="54" t="s">
        <v>35</v>
      </c>
      <c r="AD30" s="55" t="s">
        <v>36</v>
      </c>
      <c r="AF30" s="53"/>
      <c r="AG30" s="53"/>
      <c r="AH30" s="53"/>
      <c r="AJ30" s="53"/>
      <c r="AK30" s="53"/>
      <c r="AL30" s="53"/>
      <c r="AS30" s="43" t="s">
        <v>50</v>
      </c>
    </row>
    <row r="31" spans="1:45" s="56" customFormat="1" ht="45" customHeight="1" x14ac:dyDescent="0.25">
      <c r="A31" s="43">
        <v>12</v>
      </c>
      <c r="B31" s="43"/>
      <c r="C31" s="44" t="s">
        <v>45</v>
      </c>
      <c r="D31" s="45" t="s">
        <v>74</v>
      </c>
      <c r="E31" s="46" t="s">
        <v>75</v>
      </c>
      <c r="F31" s="43" t="str">
        <f t="shared" si="4"/>
        <v>20 años 0 meses 0 días</v>
      </c>
      <c r="G31" s="47">
        <v>0.6</v>
      </c>
      <c r="H31" s="43" t="str">
        <f t="shared" si="5"/>
        <v>37 años 3 meses 12 días</v>
      </c>
      <c r="I31" s="43" t="str">
        <f t="shared" si="6"/>
        <v>5 años 3 meses 19 días</v>
      </c>
      <c r="J31" s="48"/>
      <c r="K31" s="48"/>
      <c r="L31" s="49">
        <v>23826.3</v>
      </c>
      <c r="M31" s="49">
        <f t="shared" si="7"/>
        <v>14295.779999999999</v>
      </c>
      <c r="N31" s="42" t="s">
        <v>53</v>
      </c>
      <c r="O31" s="42" t="s">
        <v>32</v>
      </c>
      <c r="P31" s="49" t="s">
        <v>76</v>
      </c>
      <c r="Q31" s="50">
        <v>37787</v>
      </c>
      <c r="R31" s="50">
        <v>45092</v>
      </c>
      <c r="S31" s="50">
        <v>31474</v>
      </c>
      <c r="T31" s="50">
        <v>43158</v>
      </c>
      <c r="U31" s="50"/>
      <c r="V31" s="50"/>
      <c r="W31" s="50"/>
      <c r="X31" s="50"/>
      <c r="Y31" s="51"/>
      <c r="Z31" s="51"/>
      <c r="AA31" s="52"/>
      <c r="AB31" s="53" t="s">
        <v>34</v>
      </c>
      <c r="AC31" s="54" t="s">
        <v>35</v>
      </c>
      <c r="AD31" s="55" t="s">
        <v>36</v>
      </c>
      <c r="AF31" s="53"/>
      <c r="AG31" s="53"/>
      <c r="AH31" s="53"/>
      <c r="AJ31" s="53"/>
      <c r="AK31" s="53"/>
      <c r="AL31" s="53"/>
      <c r="AS31" s="43" t="s">
        <v>50</v>
      </c>
    </row>
    <row r="32" spans="1:45" s="56" customFormat="1" ht="45" customHeight="1" x14ac:dyDescent="0.25">
      <c r="A32" s="43">
        <v>13</v>
      </c>
      <c r="B32" s="43"/>
      <c r="C32" s="44" t="s">
        <v>45</v>
      </c>
      <c r="D32" s="45" t="s">
        <v>77</v>
      </c>
      <c r="E32" s="46" t="s">
        <v>78</v>
      </c>
      <c r="F32" s="43" t="str">
        <f t="shared" si="4"/>
        <v>20 años 0 meses 0 días</v>
      </c>
      <c r="G32" s="47">
        <v>0.6</v>
      </c>
      <c r="H32" s="43" t="str">
        <f t="shared" si="5"/>
        <v>38 años 10 meses 12 días</v>
      </c>
      <c r="I32" s="43" t="str">
        <f t="shared" si="6"/>
        <v>1 años 3 meses 19 días</v>
      </c>
      <c r="J32" s="48"/>
      <c r="K32" s="48"/>
      <c r="L32" s="49">
        <f>22588.39+4400</f>
        <v>26988.39</v>
      </c>
      <c r="M32" s="49">
        <f t="shared" si="7"/>
        <v>16193.034</v>
      </c>
      <c r="N32" s="42" t="s">
        <v>53</v>
      </c>
      <c r="O32" s="42" t="s">
        <v>32</v>
      </c>
      <c r="P32" s="49" t="s">
        <v>79</v>
      </c>
      <c r="Q32" s="50">
        <v>37787</v>
      </c>
      <c r="R32" s="50">
        <v>45092</v>
      </c>
      <c r="S32" s="50">
        <v>30897</v>
      </c>
      <c r="T32" s="50">
        <v>44619</v>
      </c>
      <c r="U32" s="50"/>
      <c r="V32" s="50"/>
      <c r="W32" s="50"/>
      <c r="X32" s="50"/>
      <c r="Y32" s="51"/>
      <c r="Z32" s="51"/>
      <c r="AA32" s="52"/>
      <c r="AB32" s="53" t="s">
        <v>34</v>
      </c>
      <c r="AC32" s="54" t="s">
        <v>35</v>
      </c>
      <c r="AD32" s="55" t="s">
        <v>36</v>
      </c>
      <c r="AF32" s="53"/>
      <c r="AG32" s="53"/>
      <c r="AH32" s="53"/>
      <c r="AJ32" s="53"/>
      <c r="AK32" s="53"/>
      <c r="AL32" s="53"/>
      <c r="AS32" s="43" t="s">
        <v>50</v>
      </c>
    </row>
    <row r="33" spans="1:45" s="56" customFormat="1" ht="45" customHeight="1" x14ac:dyDescent="0.25">
      <c r="A33" s="43">
        <v>14</v>
      </c>
      <c r="B33" s="43"/>
      <c r="C33" s="44" t="s">
        <v>45</v>
      </c>
      <c r="D33" s="45" t="s">
        <v>80</v>
      </c>
      <c r="E33" s="46" t="s">
        <v>81</v>
      </c>
      <c r="F33" s="43" t="str">
        <f t="shared" si="4"/>
        <v>20 años 0 meses 0 días</v>
      </c>
      <c r="G33" s="47">
        <v>0.6</v>
      </c>
      <c r="H33" s="43" t="str">
        <f t="shared" si="5"/>
        <v>44 años 5 meses 14 días</v>
      </c>
      <c r="I33" s="43" t="str">
        <f t="shared" si="6"/>
        <v>4 años 3 meses 14 días</v>
      </c>
      <c r="J33" s="48"/>
      <c r="K33" s="48"/>
      <c r="L33" s="49">
        <v>22588.39</v>
      </c>
      <c r="M33" s="49">
        <f t="shared" si="7"/>
        <v>13553.034</v>
      </c>
      <c r="N33" s="42" t="s">
        <v>53</v>
      </c>
      <c r="O33" s="42" t="s">
        <v>32</v>
      </c>
      <c r="P33" s="49" t="s">
        <v>82</v>
      </c>
      <c r="Q33" s="50">
        <v>37787</v>
      </c>
      <c r="R33" s="50">
        <v>45092</v>
      </c>
      <c r="S33" s="50">
        <v>28856</v>
      </c>
      <c r="T33" s="50">
        <v>43525</v>
      </c>
      <c r="U33" s="50"/>
      <c r="V33" s="50"/>
      <c r="W33" s="50"/>
      <c r="X33" s="50"/>
      <c r="Y33" s="51"/>
      <c r="Z33" s="51"/>
      <c r="AA33" s="52"/>
      <c r="AB33" s="53" t="s">
        <v>34</v>
      </c>
      <c r="AC33" s="54" t="s">
        <v>35</v>
      </c>
      <c r="AD33" s="55" t="s">
        <v>36</v>
      </c>
      <c r="AF33" s="53"/>
      <c r="AG33" s="53"/>
      <c r="AH33" s="53"/>
      <c r="AJ33" s="53"/>
      <c r="AK33" s="53"/>
      <c r="AL33" s="53"/>
      <c r="AS33" s="43" t="s">
        <v>50</v>
      </c>
    </row>
    <row r="34" spans="1:45" s="56" customFormat="1" ht="45" customHeight="1" x14ac:dyDescent="0.25">
      <c r="A34" s="43">
        <v>15</v>
      </c>
      <c r="B34" s="43"/>
      <c r="C34" s="44" t="s">
        <v>45</v>
      </c>
      <c r="D34" s="45" t="s">
        <v>83</v>
      </c>
      <c r="E34" s="46" t="s">
        <v>84</v>
      </c>
      <c r="F34" s="43" t="str">
        <f t="shared" si="4"/>
        <v>23 años 2 meses 27 días</v>
      </c>
      <c r="G34" s="57">
        <v>0.67500000000000004</v>
      </c>
      <c r="H34" s="43" t="str">
        <f t="shared" si="5"/>
        <v>48 años 1 meses 0 días</v>
      </c>
      <c r="I34" s="43" t="str">
        <f t="shared" si="6"/>
        <v>7 años 3 meses 29 días</v>
      </c>
      <c r="J34" s="48"/>
      <c r="K34" s="48"/>
      <c r="L34" s="49">
        <v>23826.3</v>
      </c>
      <c r="M34" s="49">
        <f t="shared" si="7"/>
        <v>16082.752500000001</v>
      </c>
      <c r="N34" s="42" t="s">
        <v>48</v>
      </c>
      <c r="O34" s="42" t="s">
        <v>32</v>
      </c>
      <c r="P34" s="49" t="s">
        <v>85</v>
      </c>
      <c r="Q34" s="50">
        <v>36619</v>
      </c>
      <c r="R34" s="50">
        <v>45107</v>
      </c>
      <c r="S34" s="50">
        <v>27544</v>
      </c>
      <c r="T34" s="50">
        <v>42430</v>
      </c>
      <c r="U34" s="50"/>
      <c r="V34" s="50"/>
      <c r="W34" s="50"/>
      <c r="X34" s="50"/>
      <c r="Y34" s="51"/>
      <c r="Z34" s="51"/>
      <c r="AA34" s="52"/>
      <c r="AB34" s="53" t="s">
        <v>34</v>
      </c>
      <c r="AC34" s="54" t="s">
        <v>35</v>
      </c>
      <c r="AD34" s="55" t="s">
        <v>36</v>
      </c>
      <c r="AF34" s="53"/>
      <c r="AG34" s="53"/>
      <c r="AH34" s="53"/>
      <c r="AJ34" s="53"/>
      <c r="AK34" s="53"/>
      <c r="AL34" s="53"/>
      <c r="AS34" s="43" t="s">
        <v>50</v>
      </c>
    </row>
    <row r="35" spans="1:45" s="56" customFormat="1" ht="45" customHeight="1" x14ac:dyDescent="0.25">
      <c r="A35" s="43">
        <v>16</v>
      </c>
      <c r="B35" s="43"/>
      <c r="C35" s="44" t="s">
        <v>45</v>
      </c>
      <c r="D35" s="45" t="s">
        <v>86</v>
      </c>
      <c r="E35" s="46" t="s">
        <v>87</v>
      </c>
      <c r="F35" s="43" t="str">
        <f t="shared" si="4"/>
        <v>20 años 0 meses 27 días</v>
      </c>
      <c r="G35" s="47">
        <v>0.6</v>
      </c>
      <c r="H35" s="43" t="str">
        <f t="shared" si="5"/>
        <v>37 años 11 meses 25 días</v>
      </c>
      <c r="I35" s="43" t="str">
        <f t="shared" si="6"/>
        <v>6 años 4 meses 11 días</v>
      </c>
      <c r="J35" s="48"/>
      <c r="K35" s="48"/>
      <c r="L35" s="49">
        <f>23826.3+8000</f>
        <v>31826.3</v>
      </c>
      <c r="M35" s="49">
        <f t="shared" si="7"/>
        <v>19095.78</v>
      </c>
      <c r="N35" s="42" t="s">
        <v>53</v>
      </c>
      <c r="O35" s="42" t="s">
        <v>32</v>
      </c>
      <c r="P35" s="49" t="s">
        <v>88</v>
      </c>
      <c r="Q35" s="50">
        <v>37787</v>
      </c>
      <c r="R35" s="50">
        <v>45119</v>
      </c>
      <c r="S35" s="50">
        <v>31245</v>
      </c>
      <c r="T35" s="50">
        <v>42795</v>
      </c>
      <c r="U35" s="50"/>
      <c r="V35" s="50"/>
      <c r="W35" s="50"/>
      <c r="X35" s="50"/>
      <c r="Y35" s="51"/>
      <c r="Z35" s="51"/>
      <c r="AA35" s="52"/>
      <c r="AB35" s="53" t="s">
        <v>34</v>
      </c>
      <c r="AC35" s="54" t="s">
        <v>35</v>
      </c>
      <c r="AD35" s="55" t="s">
        <v>36</v>
      </c>
      <c r="AF35" s="53"/>
      <c r="AG35" s="53"/>
      <c r="AH35" s="53"/>
      <c r="AJ35" s="53"/>
      <c r="AK35" s="53"/>
      <c r="AL35" s="53"/>
      <c r="AS35" s="43" t="s">
        <v>50</v>
      </c>
    </row>
    <row r="36" spans="1:45" s="56" customFormat="1" ht="45" customHeight="1" x14ac:dyDescent="0.25">
      <c r="A36" s="43">
        <v>17</v>
      </c>
      <c r="B36" s="43"/>
      <c r="C36" s="44" t="s">
        <v>45</v>
      </c>
      <c r="D36" s="45" t="s">
        <v>89</v>
      </c>
      <c r="E36" s="46" t="s">
        <v>90</v>
      </c>
      <c r="F36" s="43" t="str">
        <f t="shared" si="4"/>
        <v>20 años 0 meses 0 días</v>
      </c>
      <c r="G36" s="47">
        <v>0.6</v>
      </c>
      <c r="H36" s="43" t="str">
        <f t="shared" si="5"/>
        <v>44 años 5 meses 14 días</v>
      </c>
      <c r="I36" s="43" t="str">
        <f t="shared" si="6"/>
        <v>3 años 3 meses 19 días</v>
      </c>
      <c r="J36" s="48"/>
      <c r="K36" s="48"/>
      <c r="L36" s="49">
        <v>22588.39</v>
      </c>
      <c r="M36" s="49">
        <f t="shared" si="7"/>
        <v>13553.034</v>
      </c>
      <c r="N36" s="42" t="s">
        <v>53</v>
      </c>
      <c r="O36" s="42" t="s">
        <v>32</v>
      </c>
      <c r="P36" s="49" t="s">
        <v>91</v>
      </c>
      <c r="Q36" s="50">
        <v>37787</v>
      </c>
      <c r="R36" s="50">
        <v>45092</v>
      </c>
      <c r="S36" s="50">
        <v>28856</v>
      </c>
      <c r="T36" s="50">
        <v>43888</v>
      </c>
      <c r="U36" s="50"/>
      <c r="V36" s="50"/>
      <c r="W36" s="50"/>
      <c r="X36" s="50"/>
      <c r="Y36" s="51"/>
      <c r="Z36" s="51"/>
      <c r="AA36" s="52"/>
      <c r="AB36" s="53" t="s">
        <v>61</v>
      </c>
      <c r="AC36" s="54" t="s">
        <v>35</v>
      </c>
      <c r="AD36" s="55" t="s">
        <v>36</v>
      </c>
      <c r="AF36" s="53"/>
      <c r="AG36" s="53"/>
      <c r="AH36" s="53"/>
      <c r="AJ36" s="53"/>
      <c r="AK36" s="53"/>
      <c r="AL36" s="53"/>
      <c r="AS36" s="43" t="s">
        <v>50</v>
      </c>
    </row>
    <row r="37" spans="1:45" s="56" customFormat="1" ht="45" customHeight="1" x14ac:dyDescent="0.25">
      <c r="A37" s="43">
        <v>18</v>
      </c>
      <c r="B37" s="43"/>
      <c r="C37" s="44" t="s">
        <v>45</v>
      </c>
      <c r="D37" s="45" t="s">
        <v>92</v>
      </c>
      <c r="E37" s="46" t="s">
        <v>93</v>
      </c>
      <c r="F37" s="43" t="str">
        <f t="shared" si="4"/>
        <v>20 años 0 meses 0 días</v>
      </c>
      <c r="G37" s="47">
        <v>0.6</v>
      </c>
      <c r="H37" s="43" t="str">
        <f t="shared" si="5"/>
        <v>38 años 7 meses 25 días</v>
      </c>
      <c r="I37" s="43" t="str">
        <f t="shared" si="6"/>
        <v>3 años 3 meses 5 días</v>
      </c>
      <c r="J37" s="48"/>
      <c r="K37" s="48"/>
      <c r="L37" s="49">
        <v>22588.39</v>
      </c>
      <c r="M37" s="49">
        <f t="shared" si="7"/>
        <v>13553.034</v>
      </c>
      <c r="N37" s="42" t="s">
        <v>53</v>
      </c>
      <c r="O37" s="42" t="s">
        <v>32</v>
      </c>
      <c r="P37" s="49" t="s">
        <v>94</v>
      </c>
      <c r="Q37" s="50">
        <v>37773</v>
      </c>
      <c r="R37" s="50">
        <v>45078</v>
      </c>
      <c r="S37" s="50">
        <v>30962</v>
      </c>
      <c r="T37" s="50">
        <v>43888</v>
      </c>
      <c r="U37" s="50"/>
      <c r="V37" s="50"/>
      <c r="W37" s="50"/>
      <c r="X37" s="50"/>
      <c r="Y37" s="51"/>
      <c r="Z37" s="51"/>
      <c r="AA37" s="52"/>
      <c r="AB37" s="53" t="s">
        <v>61</v>
      </c>
      <c r="AC37" s="54" t="s">
        <v>35</v>
      </c>
      <c r="AD37" s="55" t="s">
        <v>36</v>
      </c>
      <c r="AF37" s="53"/>
      <c r="AG37" s="53"/>
      <c r="AH37" s="53"/>
      <c r="AJ37" s="53"/>
      <c r="AK37" s="53"/>
      <c r="AL37" s="53"/>
      <c r="AS37" s="43" t="s">
        <v>50</v>
      </c>
    </row>
    <row r="38" spans="1:45" s="56" customFormat="1" ht="45" customHeight="1" x14ac:dyDescent="0.25">
      <c r="A38" s="43">
        <v>19</v>
      </c>
      <c r="B38" s="43"/>
      <c r="C38" s="44" t="s">
        <v>95</v>
      </c>
      <c r="D38" s="45" t="s">
        <v>96</v>
      </c>
      <c r="E38" s="46" t="s">
        <v>97</v>
      </c>
      <c r="F38" s="43" t="str">
        <f>DATEDIF(Q38,R38,"y") + DATEDIF(U38,V38,"y") + DATEDIF(W38,X38,"y") + SUM(AF38) &amp; " años " &amp; DATEDIF(Q38,R38,"ym") + DATEDIF(U38,V38,"ym") + DATEDIF(W38,X38,"ym") + SUM(AG38) - SUM(AK38) &amp; " meses " &amp; DATEDIF(Q38,R38,"md") + DATEDIF(U38,V38,"md") + DATEDIF(W38,X38,"md") - SUM(AL38) &amp; " días"</f>
        <v>20 años 0 meses 0 días</v>
      </c>
      <c r="G38" s="47">
        <v>0.6</v>
      </c>
      <c r="H38" s="43" t="str">
        <f>DATEDIF(S38,R38,"y") &amp; " años " &amp; DATEDIF(S38,R38,"ym") &amp; " meses " &amp; DATEDIF(S38,R38,"md") &amp; " días"</f>
        <v>44 años 5 meses 14 días</v>
      </c>
      <c r="I38" s="43" t="str">
        <f>DATEDIF(T38,R38,"y") &amp; " años " &amp; DATEDIF(T38,R38,"ym") &amp; " meses " &amp; DATEDIF(T38,R38,"md") &amp; " días"</f>
        <v>8 años 3 meses 19 días</v>
      </c>
      <c r="J38" s="48"/>
      <c r="K38" s="48"/>
      <c r="L38" s="49">
        <v>22588.39</v>
      </c>
      <c r="M38" s="49">
        <f>L38*G38</f>
        <v>13553.034</v>
      </c>
      <c r="N38" s="42" t="s">
        <v>53</v>
      </c>
      <c r="O38" s="42" t="s">
        <v>32</v>
      </c>
      <c r="P38" s="49" t="s">
        <v>98</v>
      </c>
      <c r="Q38" s="50">
        <v>37787</v>
      </c>
      <c r="R38" s="50">
        <v>45092</v>
      </c>
      <c r="S38" s="50">
        <v>28856</v>
      </c>
      <c r="T38" s="50">
        <v>42062</v>
      </c>
      <c r="U38" s="50"/>
      <c r="V38" s="50"/>
      <c r="W38" s="50"/>
      <c r="X38" s="50"/>
      <c r="Y38" s="51"/>
      <c r="Z38" s="51"/>
      <c r="AA38" s="52"/>
      <c r="AB38" s="53" t="s">
        <v>34</v>
      </c>
      <c r="AC38" s="54" t="s">
        <v>35</v>
      </c>
      <c r="AD38" s="55" t="s">
        <v>36</v>
      </c>
      <c r="AF38" s="53"/>
      <c r="AG38" s="53"/>
      <c r="AH38" s="53"/>
      <c r="AJ38" s="53"/>
      <c r="AK38" s="53"/>
      <c r="AL38" s="53"/>
      <c r="AS38" s="43" t="s">
        <v>50</v>
      </c>
    </row>
    <row r="39" spans="1:45" s="68" customFormat="1" ht="12.75" hidden="1" customHeight="1" x14ac:dyDescent="0.25">
      <c r="A39" s="59" t="s">
        <v>99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1"/>
      <c r="M39" s="62">
        <f>SUM(M17:O38)</f>
        <v>314181.2032499999</v>
      </c>
      <c r="N39" s="63"/>
      <c r="O39" s="63"/>
      <c r="P39" s="37"/>
      <c r="Q39" s="64"/>
      <c r="R39" s="64"/>
      <c r="S39" s="65"/>
      <c r="T39" s="66"/>
      <c r="U39" s="66"/>
      <c r="V39" s="66"/>
      <c r="W39" s="66"/>
      <c r="X39" s="66"/>
      <c r="Y39" s="36"/>
      <c r="Z39" s="36"/>
      <c r="AA39" s="66"/>
      <c r="AB39" s="67"/>
      <c r="AC39" s="66"/>
      <c r="AD39" s="66"/>
      <c r="AE39" s="28"/>
    </row>
    <row r="40" spans="1:45" s="36" customFormat="1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AS40" s="2"/>
    </row>
    <row r="41" spans="1:45" s="66" customFormat="1" hidden="1" x14ac:dyDescent="0.25">
      <c r="A41" s="69" t="s">
        <v>100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70"/>
      <c r="P41" s="71"/>
      <c r="Q41" s="65"/>
      <c r="R41" s="65"/>
      <c r="X41" s="36"/>
      <c r="Y41" s="36"/>
      <c r="Z41" s="36"/>
      <c r="AB41" s="67"/>
      <c r="AE41" s="28"/>
      <c r="AF41" s="72" t="s">
        <v>101</v>
      </c>
      <c r="AG41" s="72"/>
      <c r="AH41" s="72"/>
      <c r="AJ41" s="72" t="s">
        <v>102</v>
      </c>
      <c r="AK41" s="72"/>
      <c r="AL41" s="72"/>
    </row>
    <row r="42" spans="1:45" s="80" customFormat="1" ht="42.75" hidden="1" x14ac:dyDescent="0.25">
      <c r="A42" s="73" t="s">
        <v>3</v>
      </c>
      <c r="B42" s="73" t="s">
        <v>4</v>
      </c>
      <c r="C42" s="74" t="s">
        <v>5</v>
      </c>
      <c r="D42" s="74" t="s">
        <v>6</v>
      </c>
      <c r="E42" s="73" t="s">
        <v>7</v>
      </c>
      <c r="F42" s="75" t="s">
        <v>8</v>
      </c>
      <c r="G42" s="75" t="s">
        <v>9</v>
      </c>
      <c r="H42" s="74" t="s">
        <v>10</v>
      </c>
      <c r="I42" s="16" t="s">
        <v>11</v>
      </c>
      <c r="J42" s="76" t="s">
        <v>103</v>
      </c>
      <c r="K42" s="76"/>
      <c r="L42" s="74" t="s">
        <v>13</v>
      </c>
      <c r="M42" s="77" t="s">
        <v>14</v>
      </c>
      <c r="N42" s="77" t="s">
        <v>15</v>
      </c>
      <c r="O42" s="77" t="s">
        <v>16</v>
      </c>
      <c r="P42" s="77" t="s">
        <v>104</v>
      </c>
      <c r="Q42" s="77" t="s">
        <v>18</v>
      </c>
      <c r="R42" s="77" t="s">
        <v>19</v>
      </c>
      <c r="S42" s="77" t="s">
        <v>20</v>
      </c>
      <c r="T42" s="77" t="s">
        <v>12</v>
      </c>
      <c r="U42" s="77" t="s">
        <v>18</v>
      </c>
      <c r="V42" s="77" t="s">
        <v>19</v>
      </c>
      <c r="W42" s="77" t="s">
        <v>18</v>
      </c>
      <c r="X42" s="77" t="s">
        <v>19</v>
      </c>
      <c r="Y42" s="36"/>
      <c r="Z42" s="36"/>
      <c r="AA42" s="78"/>
      <c r="AB42" s="77" t="s">
        <v>21</v>
      </c>
      <c r="AC42" s="77" t="s">
        <v>22</v>
      </c>
      <c r="AD42" s="77" t="s">
        <v>23</v>
      </c>
      <c r="AE42" s="28"/>
      <c r="AF42" s="79" t="s">
        <v>24</v>
      </c>
      <c r="AG42" s="79" t="s">
        <v>25</v>
      </c>
      <c r="AH42" s="79" t="s">
        <v>26</v>
      </c>
      <c r="AI42" s="28"/>
      <c r="AJ42" s="79" t="s">
        <v>24</v>
      </c>
      <c r="AK42" s="79" t="s">
        <v>25</v>
      </c>
      <c r="AL42" s="79" t="s">
        <v>27</v>
      </c>
    </row>
    <row r="43" spans="1:45" s="28" customFormat="1" ht="90" hidden="1" customHeight="1" x14ac:dyDescent="0.25">
      <c r="A43" s="27"/>
      <c r="B43" s="27"/>
      <c r="C43" s="29"/>
      <c r="D43" s="30"/>
      <c r="E43" s="31"/>
      <c r="F43" s="27"/>
      <c r="G43" s="41"/>
      <c r="H43" s="27"/>
      <c r="I43" s="27"/>
      <c r="J43" s="33"/>
      <c r="K43" s="33"/>
      <c r="L43" s="81"/>
      <c r="M43" s="34"/>
      <c r="N43" s="34"/>
      <c r="O43" s="42"/>
      <c r="P43" s="34"/>
      <c r="Q43" s="35"/>
      <c r="R43" s="35"/>
      <c r="S43" s="35"/>
      <c r="T43" s="35"/>
      <c r="U43" s="35"/>
      <c r="V43" s="35"/>
      <c r="W43" s="35"/>
      <c r="X43" s="35"/>
      <c r="Y43" s="36"/>
      <c r="Z43" s="36"/>
      <c r="AA43" s="37"/>
      <c r="AB43" s="38"/>
      <c r="AC43" s="40"/>
      <c r="AD43" s="40"/>
      <c r="AF43" s="38"/>
      <c r="AG43" s="38"/>
      <c r="AH43" s="38"/>
      <c r="AJ43" s="38"/>
      <c r="AK43" s="38"/>
      <c r="AL43" s="38"/>
    </row>
    <row r="44" spans="1:45" s="87" customFormat="1" hidden="1" x14ac:dyDescent="0.25">
      <c r="A44" s="59" t="s">
        <v>105</v>
      </c>
      <c r="B44" s="60"/>
      <c r="C44" s="60"/>
      <c r="D44" s="60"/>
      <c r="E44" s="60"/>
      <c r="F44" s="60"/>
      <c r="G44" s="61"/>
      <c r="H44" s="82">
        <f>A43</f>
        <v>0</v>
      </c>
      <c r="I44" s="59" t="s">
        <v>106</v>
      </c>
      <c r="J44" s="60"/>
      <c r="K44" s="60"/>
      <c r="L44" s="61"/>
      <c r="M44" s="62">
        <f>SUM(M43)</f>
        <v>0</v>
      </c>
      <c r="N44" s="63"/>
      <c r="O44" s="63"/>
      <c r="P44" s="63"/>
      <c r="Q44" s="83"/>
      <c r="R44" s="83"/>
      <c r="S44" s="84"/>
      <c r="T44" s="85"/>
      <c r="U44" s="85"/>
      <c r="V44" s="85"/>
      <c r="W44" s="85"/>
      <c r="X44" s="85"/>
      <c r="Y44" s="2"/>
      <c r="Z44" s="2"/>
      <c r="AA44" s="85"/>
      <c r="AB44" s="86"/>
      <c r="AC44" s="85"/>
      <c r="AD44" s="85"/>
      <c r="AE44" s="24"/>
    </row>
    <row r="45" spans="1:45" hidden="1" x14ac:dyDescent="0.25"/>
    <row r="46" spans="1:45" s="12" customFormat="1" hidden="1" x14ac:dyDescent="0.25">
      <c r="A46" s="69" t="s">
        <v>107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70"/>
      <c r="P46" s="70"/>
      <c r="Q46" s="84"/>
      <c r="R46" s="84"/>
      <c r="S46" s="85"/>
      <c r="T46" s="85"/>
      <c r="U46" s="85"/>
      <c r="V46" s="85"/>
      <c r="W46" s="85"/>
      <c r="X46" s="2"/>
      <c r="Y46" s="2"/>
      <c r="Z46" s="2"/>
      <c r="AA46" s="85"/>
      <c r="AB46" s="86"/>
      <c r="AC46" s="85"/>
      <c r="AD46" s="85"/>
      <c r="AE46" s="24"/>
      <c r="AF46" s="88" t="s">
        <v>101</v>
      </c>
      <c r="AG46" s="88"/>
      <c r="AH46" s="88"/>
      <c r="AI46" s="85"/>
      <c r="AJ46" s="88" t="s">
        <v>102</v>
      </c>
      <c r="AK46" s="88"/>
      <c r="AL46" s="88"/>
      <c r="AM46" s="85"/>
      <c r="AN46" s="85"/>
      <c r="AO46" s="85"/>
      <c r="AP46" s="85"/>
      <c r="AQ46" s="85"/>
      <c r="AR46" s="85"/>
      <c r="AS46" s="85"/>
    </row>
    <row r="47" spans="1:45" s="26" customFormat="1" ht="42.75" hidden="1" x14ac:dyDescent="0.25">
      <c r="A47" s="73" t="s">
        <v>3</v>
      </c>
      <c r="B47" s="73" t="s">
        <v>4</v>
      </c>
      <c r="C47" s="74" t="s">
        <v>5</v>
      </c>
      <c r="D47" s="74" t="s">
        <v>6</v>
      </c>
      <c r="E47" s="73" t="s">
        <v>7</v>
      </c>
      <c r="F47" s="75" t="s">
        <v>8</v>
      </c>
      <c r="G47" s="75" t="s">
        <v>9</v>
      </c>
      <c r="H47" s="74" t="s">
        <v>10</v>
      </c>
      <c r="I47" s="16" t="s">
        <v>11</v>
      </c>
      <c r="J47" s="76" t="s">
        <v>103</v>
      </c>
      <c r="K47" s="76"/>
      <c r="L47" s="74" t="s">
        <v>13</v>
      </c>
      <c r="M47" s="77" t="s">
        <v>14</v>
      </c>
      <c r="N47" s="77" t="s">
        <v>15</v>
      </c>
      <c r="O47" s="77" t="s">
        <v>16</v>
      </c>
      <c r="P47" s="77" t="s">
        <v>104</v>
      </c>
      <c r="Q47" s="89" t="s">
        <v>18</v>
      </c>
      <c r="R47" s="89" t="s">
        <v>19</v>
      </c>
      <c r="S47" s="90" t="s">
        <v>20</v>
      </c>
      <c r="T47" s="74" t="s">
        <v>12</v>
      </c>
      <c r="U47" s="89" t="s">
        <v>18</v>
      </c>
      <c r="V47" s="89" t="s">
        <v>19</v>
      </c>
      <c r="W47" s="89" t="s">
        <v>18</v>
      </c>
      <c r="X47" s="89" t="s">
        <v>19</v>
      </c>
      <c r="Y47" s="2"/>
      <c r="Z47" s="2"/>
      <c r="AA47" s="23"/>
      <c r="AB47" s="89" t="s">
        <v>21</v>
      </c>
      <c r="AC47" s="89" t="s">
        <v>22</v>
      </c>
      <c r="AD47" s="89" t="s">
        <v>23</v>
      </c>
      <c r="AE47" s="24"/>
      <c r="AF47" s="91" t="s">
        <v>24</v>
      </c>
      <c r="AG47" s="91" t="s">
        <v>25</v>
      </c>
      <c r="AH47" s="91" t="s">
        <v>26</v>
      </c>
      <c r="AI47" s="24"/>
      <c r="AJ47" s="91" t="s">
        <v>24</v>
      </c>
      <c r="AK47" s="91" t="s">
        <v>25</v>
      </c>
      <c r="AL47" s="91" t="s">
        <v>27</v>
      </c>
    </row>
    <row r="48" spans="1:45" s="28" customFormat="1" ht="90" hidden="1" customHeight="1" x14ac:dyDescent="0.25">
      <c r="A48" s="27"/>
      <c r="B48" s="27"/>
      <c r="C48" s="92"/>
      <c r="D48" s="93"/>
      <c r="E48" s="94"/>
      <c r="F48" s="27"/>
      <c r="G48" s="32"/>
      <c r="H48" s="27"/>
      <c r="I48" s="27"/>
      <c r="J48" s="33"/>
      <c r="K48" s="33"/>
      <c r="L48" s="34"/>
      <c r="M48" s="34"/>
      <c r="N48" s="34"/>
      <c r="O48" s="34"/>
      <c r="P48" s="34"/>
      <c r="Q48" s="35"/>
      <c r="R48" s="35"/>
      <c r="S48" s="35"/>
      <c r="T48" s="35"/>
      <c r="U48" s="35"/>
      <c r="V48" s="35"/>
      <c r="W48" s="35"/>
      <c r="X48" s="35"/>
      <c r="Y48" s="36"/>
      <c r="Z48" s="36"/>
      <c r="AA48" s="37"/>
      <c r="AB48" s="38"/>
      <c r="AC48" s="39"/>
      <c r="AD48" s="40"/>
      <c r="AF48" s="38"/>
      <c r="AG48" s="38"/>
      <c r="AH48" s="38"/>
      <c r="AJ48" s="38"/>
      <c r="AK48" s="38"/>
      <c r="AL48" s="38"/>
    </row>
    <row r="49" spans="1:138" s="28" customFormat="1" ht="90" hidden="1" customHeight="1" x14ac:dyDescent="0.25">
      <c r="A49" s="27"/>
      <c r="B49" s="27"/>
      <c r="C49" s="29"/>
      <c r="D49" s="30"/>
      <c r="E49" s="31"/>
      <c r="F49" s="27"/>
      <c r="G49" s="32"/>
      <c r="H49" s="27"/>
      <c r="I49" s="27"/>
      <c r="J49" s="33"/>
      <c r="K49" s="33"/>
      <c r="L49" s="34"/>
      <c r="M49" s="34"/>
      <c r="N49" s="34"/>
      <c r="O49" s="34"/>
      <c r="P49" s="34"/>
      <c r="Q49" s="35"/>
      <c r="R49" s="35"/>
      <c r="S49" s="35"/>
      <c r="T49" s="35"/>
      <c r="U49" s="35"/>
      <c r="V49" s="35"/>
      <c r="W49" s="35"/>
      <c r="X49" s="35"/>
      <c r="Y49" s="36"/>
      <c r="Z49" s="36"/>
      <c r="AA49" s="37"/>
      <c r="AB49" s="38"/>
      <c r="AC49" s="40"/>
      <c r="AD49" s="40"/>
      <c r="AF49" s="38"/>
      <c r="AG49" s="38"/>
      <c r="AH49" s="38"/>
      <c r="AJ49" s="38"/>
      <c r="AK49" s="38"/>
      <c r="AL49" s="38"/>
    </row>
    <row r="50" spans="1:138" s="87" customFormat="1" ht="12.75" hidden="1" customHeight="1" x14ac:dyDescent="0.25">
      <c r="A50" s="59" t="s">
        <v>108</v>
      </c>
      <c r="B50" s="60"/>
      <c r="C50" s="60"/>
      <c r="D50" s="60"/>
      <c r="E50" s="60"/>
      <c r="F50" s="60"/>
      <c r="G50" s="61"/>
      <c r="H50" s="82">
        <f>A49</f>
        <v>0</v>
      </c>
      <c r="I50" s="59" t="s">
        <v>109</v>
      </c>
      <c r="J50" s="60"/>
      <c r="K50" s="60"/>
      <c r="L50" s="61"/>
      <c r="M50" s="62">
        <f>SUM(M48:M49)</f>
        <v>0</v>
      </c>
      <c r="N50" s="63"/>
      <c r="O50" s="63"/>
      <c r="P50" s="63"/>
      <c r="Q50" s="83"/>
      <c r="R50" s="83"/>
      <c r="S50" s="84"/>
      <c r="T50" s="85"/>
      <c r="U50" s="85"/>
      <c r="V50" s="85"/>
      <c r="W50" s="85"/>
      <c r="X50" s="85"/>
      <c r="Y50" s="2"/>
      <c r="Z50" s="2"/>
      <c r="AA50" s="85"/>
      <c r="AB50" s="86"/>
      <c r="AC50" s="66"/>
      <c r="AD50" s="66"/>
      <c r="AE50" s="24"/>
    </row>
    <row r="52" spans="1:138" s="12" customFormat="1" x14ac:dyDescent="0.25">
      <c r="A52" s="9" t="s">
        <v>100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 t="s">
        <v>101</v>
      </c>
      <c r="AG52" s="10"/>
      <c r="AH52" s="10"/>
      <c r="AI52" s="10"/>
      <c r="AJ52" s="10" t="s">
        <v>102</v>
      </c>
      <c r="AK52" s="10"/>
      <c r="AL52" s="10"/>
      <c r="AM52" s="10"/>
      <c r="AN52" s="10"/>
      <c r="AO52" s="10"/>
      <c r="AP52" s="10"/>
      <c r="AQ52" s="10"/>
      <c r="AR52" s="10"/>
      <c r="AS52" s="11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</row>
    <row r="53" spans="1:138" s="26" customFormat="1" ht="42.75" x14ac:dyDescent="0.25">
      <c r="A53" s="73" t="s">
        <v>3</v>
      </c>
      <c r="B53" s="73" t="s">
        <v>4</v>
      </c>
      <c r="C53" s="74" t="s">
        <v>5</v>
      </c>
      <c r="D53" s="74" t="s">
        <v>6</v>
      </c>
      <c r="E53" s="73" t="s">
        <v>7</v>
      </c>
      <c r="F53" s="75" t="s">
        <v>8</v>
      </c>
      <c r="G53" s="75" t="s">
        <v>9</v>
      </c>
      <c r="H53" s="74" t="s">
        <v>10</v>
      </c>
      <c r="I53" s="16" t="s">
        <v>11</v>
      </c>
      <c r="J53" s="95" t="s">
        <v>12</v>
      </c>
      <c r="K53" s="96"/>
      <c r="L53" s="74" t="s">
        <v>13</v>
      </c>
      <c r="M53" s="77" t="s">
        <v>14</v>
      </c>
      <c r="N53" s="77" t="s">
        <v>15</v>
      </c>
      <c r="O53" s="77" t="s">
        <v>16</v>
      </c>
      <c r="P53" s="77" t="s">
        <v>104</v>
      </c>
      <c r="Q53" s="89" t="s">
        <v>18</v>
      </c>
      <c r="R53" s="89" t="s">
        <v>19</v>
      </c>
      <c r="S53" s="90" t="s">
        <v>20</v>
      </c>
      <c r="T53" s="74" t="s">
        <v>12</v>
      </c>
      <c r="U53" s="89" t="s">
        <v>18</v>
      </c>
      <c r="V53" s="89" t="s">
        <v>19</v>
      </c>
      <c r="W53" s="89" t="s">
        <v>18</v>
      </c>
      <c r="X53" s="89" t="s">
        <v>19</v>
      </c>
      <c r="Y53" s="2"/>
      <c r="Z53" s="2"/>
      <c r="AA53" s="23"/>
      <c r="AB53" s="89" t="s">
        <v>21</v>
      </c>
      <c r="AC53" s="89" t="s">
        <v>22</v>
      </c>
      <c r="AD53" s="89" t="s">
        <v>23</v>
      </c>
      <c r="AE53" s="24"/>
      <c r="AF53" s="91" t="s">
        <v>24</v>
      </c>
      <c r="AG53" s="91" t="s">
        <v>25</v>
      </c>
      <c r="AH53" s="91" t="s">
        <v>26</v>
      </c>
      <c r="AI53" s="24"/>
      <c r="AJ53" s="91" t="s">
        <v>24</v>
      </c>
      <c r="AK53" s="91" t="s">
        <v>25</v>
      </c>
      <c r="AL53" s="91" t="s">
        <v>27</v>
      </c>
      <c r="AS53" s="77" t="s">
        <v>28</v>
      </c>
    </row>
    <row r="54" spans="1:138" s="56" customFormat="1" ht="45" customHeight="1" x14ac:dyDescent="0.25">
      <c r="A54" s="43">
        <v>1</v>
      </c>
      <c r="B54" s="43"/>
      <c r="C54" s="97" t="s">
        <v>110</v>
      </c>
      <c r="D54" s="97" t="s">
        <v>111</v>
      </c>
      <c r="E54" s="98" t="s">
        <v>112</v>
      </c>
      <c r="F54" s="43" t="str">
        <f t="shared" ref="F54" si="8">DATEDIF(Q54,R54,"y") + DATEDIF(U54,V54,"y") + DATEDIF(W54,X54,"y") + SUM(AF54) &amp; " años " &amp; DATEDIF(Q54,R54,"ym") + DATEDIF(U54,V54,"ym") + DATEDIF(W54,X54,"ym") + SUM(AG54) - SUM(AK54) &amp; " meses " &amp; DATEDIF(Q54,R54,"md") + DATEDIF(U54,V54,"md") + DATEDIF(W54,X54,"md") - SUM(AL54) &amp; " días"</f>
        <v>32 años 9 meses 27 días</v>
      </c>
      <c r="G54" s="47">
        <v>0.94</v>
      </c>
      <c r="H54" s="43" t="str">
        <f t="shared" ref="H54" si="9">DATEDIF(S54,R54,"y") &amp; " años " &amp; DATEDIF(S54,R54,"ym") &amp; " meses " &amp; DATEDIF(S54,R54,"md") &amp; " días"</f>
        <v>50 años 4 meses 7 días</v>
      </c>
      <c r="I54" s="43" t="str">
        <f t="shared" ref="I54" si="10">DATEDIF(T54,R54,"y") &amp; " años " &amp; DATEDIF(T54,R54,"ym") &amp; " meses " &amp; DATEDIF(T54,R54,"md") &amp; " días"</f>
        <v>3 años 2 meses 11 días</v>
      </c>
      <c r="J54" s="99"/>
      <c r="K54" s="100"/>
      <c r="L54" s="81">
        <v>29343.32</v>
      </c>
      <c r="M54" s="49">
        <f t="shared" ref="M54" si="11">L54*G54</f>
        <v>27582.720799999999</v>
      </c>
      <c r="N54" s="49"/>
      <c r="O54" s="49" t="s">
        <v>113</v>
      </c>
      <c r="P54" s="49" t="s">
        <v>114</v>
      </c>
      <c r="Q54" s="101">
        <v>36553</v>
      </c>
      <c r="R54" s="101">
        <v>45054</v>
      </c>
      <c r="S54" s="101">
        <v>26664</v>
      </c>
      <c r="T54" s="101">
        <v>43888</v>
      </c>
      <c r="U54" s="50">
        <v>33044</v>
      </c>
      <c r="V54" s="50">
        <v>36531</v>
      </c>
      <c r="W54" s="50"/>
      <c r="X54" s="50"/>
      <c r="Z54" s="52"/>
      <c r="AB54" s="53" t="s">
        <v>61</v>
      </c>
      <c r="AC54" s="54" t="s">
        <v>35</v>
      </c>
      <c r="AD54" s="55" t="s">
        <v>36</v>
      </c>
      <c r="AF54" s="53"/>
      <c r="AG54" s="53"/>
      <c r="AH54" s="53"/>
      <c r="AJ54" s="53"/>
      <c r="AK54" s="53"/>
      <c r="AL54" s="53"/>
      <c r="AS54" s="43" t="s">
        <v>115</v>
      </c>
    </row>
    <row r="55" spans="1:138" s="56" customFormat="1" ht="45" customHeight="1" x14ac:dyDescent="0.25">
      <c r="A55" s="43">
        <v>2</v>
      </c>
      <c r="B55" s="43"/>
      <c r="C55" s="102" t="s">
        <v>116</v>
      </c>
      <c r="D55" s="102" t="s">
        <v>117</v>
      </c>
      <c r="E55" s="103" t="s">
        <v>118</v>
      </c>
      <c r="F55" s="43" t="str">
        <f>DATEDIF(Q55,R55,"y") + DATEDIF(U55,V55,"y") + DATEDIF(W55,X55,"y") + SUM(AF55) &amp; " años " &amp; DATEDIF(Q55,R55,"ym") + DATEDIF(U55,V55,"ym") + DATEDIF(W55,X55,"ym") + SUM(AG55) - SUM(AK55) &amp; " meses " &amp; DATEDIF(Q55,R55,"md") + DATEDIF(U55,V55,"md") + DATEDIF(W55,X55,"md") - SUM(AL55) &amp; " días"</f>
        <v>26 años 5 meses 1 días</v>
      </c>
      <c r="G55" s="47">
        <v>0.75</v>
      </c>
      <c r="H55" s="43" t="str">
        <f>DATEDIF(S55,R55,"y") &amp; " años " &amp; DATEDIF(S55,R55,"ym") &amp; " meses " &amp; DATEDIF(S55,R55,"md") &amp; " días"</f>
        <v>48 años 9 meses 1 días</v>
      </c>
      <c r="I55" s="43" t="str">
        <f>DATEDIF(T55,R55,"y") &amp; " años " &amp; DATEDIF(T55,R55,"ym") &amp; " meses " &amp; DATEDIF(T55,R55,"md") &amp; " días"</f>
        <v>6 años 7 meses 5 días</v>
      </c>
      <c r="J55" s="48"/>
      <c r="K55" s="48"/>
      <c r="L55" s="49">
        <v>25039.85</v>
      </c>
      <c r="M55" s="49">
        <f>L55*G55</f>
        <v>18779.887499999997</v>
      </c>
      <c r="N55" s="49"/>
      <c r="O55" s="49" t="s">
        <v>32</v>
      </c>
      <c r="P55" s="49" t="s">
        <v>119</v>
      </c>
      <c r="Q55" s="50">
        <v>35551</v>
      </c>
      <c r="R55" s="50">
        <v>45201</v>
      </c>
      <c r="S55" s="50">
        <v>27395</v>
      </c>
      <c r="T55" s="50">
        <v>42793</v>
      </c>
      <c r="U55" s="50"/>
      <c r="V55" s="50"/>
      <c r="W55" s="50"/>
      <c r="X55" s="50"/>
      <c r="Y55" s="51"/>
      <c r="Z55" s="51"/>
      <c r="AA55" s="52"/>
      <c r="AB55" s="53" t="s">
        <v>61</v>
      </c>
      <c r="AC55" s="54" t="s">
        <v>35</v>
      </c>
      <c r="AD55" s="55" t="s">
        <v>36</v>
      </c>
      <c r="AF55" s="53"/>
      <c r="AG55" s="53"/>
      <c r="AH55" s="53"/>
      <c r="AJ55" s="53"/>
      <c r="AK55" s="53"/>
      <c r="AL55" s="53"/>
      <c r="AS55" s="43" t="s">
        <v>37</v>
      </c>
    </row>
    <row r="56" spans="1:138" s="56" customFormat="1" ht="45" customHeight="1" x14ac:dyDescent="0.25">
      <c r="A56" s="43">
        <v>3</v>
      </c>
      <c r="B56" s="43"/>
      <c r="C56" s="97" t="s">
        <v>120</v>
      </c>
      <c r="D56" s="97" t="s">
        <v>121</v>
      </c>
      <c r="E56" s="98" t="s">
        <v>122</v>
      </c>
      <c r="F56" s="43" t="str">
        <f>DATEDIF(Q56,R56,"y") + DATEDIF(U56,V56,"y") + DATEDIF(W56,X56,"y") + SUM(AF56) &amp; " años " &amp; DATEDIF(Q56,R56,"ym") + DATEDIF(U56,V56,"ym") + DATEDIF(W56,X56,"ym") + SUM(AG56) - SUM(AK56) &amp; " meses " &amp; DATEDIF(Q56,R56,"md") + DATEDIF(U56,V56,"md") + DATEDIF(W56,X56,"md") - SUM(AL56) &amp; " días"</f>
        <v>23 años 3 meses 3 días</v>
      </c>
      <c r="G56" s="57">
        <v>0.67500000000000004</v>
      </c>
      <c r="H56" s="43" t="str">
        <f>DATEDIF(S56,R56,"y") &amp; " años " &amp; DATEDIF(S56,R56,"ym") &amp; " meses " &amp; DATEDIF(S56,R56,"md") &amp; " días"</f>
        <v>44 años 3 meses 0 días</v>
      </c>
      <c r="I56" s="43" t="str">
        <f>DATEDIF(T56,R56,"y") &amp; " años " &amp; DATEDIF(T56,R56,"ym") &amp; " meses " &amp; DATEDIF(T56,R56,"md") &amp; " días"</f>
        <v>6 años 7 meses 5 días</v>
      </c>
      <c r="J56" s="48"/>
      <c r="K56" s="48"/>
      <c r="L56" s="49">
        <v>23826.3</v>
      </c>
      <c r="M56" s="49">
        <f>L56*G56</f>
        <v>16082.752500000001</v>
      </c>
      <c r="N56" s="49"/>
      <c r="O56" s="42" t="s">
        <v>32</v>
      </c>
      <c r="P56" s="49" t="s">
        <v>123</v>
      </c>
      <c r="Q56" s="50">
        <v>38322</v>
      </c>
      <c r="R56" s="50">
        <v>45201</v>
      </c>
      <c r="S56" s="50">
        <v>29038</v>
      </c>
      <c r="T56" s="50">
        <v>42793</v>
      </c>
      <c r="U56" s="50">
        <v>36683</v>
      </c>
      <c r="V56" s="50">
        <v>38299</v>
      </c>
      <c r="W56" s="50"/>
      <c r="X56" s="50"/>
      <c r="Y56" s="51"/>
      <c r="Z56" s="51"/>
      <c r="AA56" s="52"/>
      <c r="AB56" s="53" t="s">
        <v>61</v>
      </c>
      <c r="AC56" s="54" t="s">
        <v>35</v>
      </c>
      <c r="AD56" s="55" t="s">
        <v>36</v>
      </c>
      <c r="AF56" s="53">
        <v>1</v>
      </c>
      <c r="AG56" s="53"/>
      <c r="AH56" s="53"/>
      <c r="AJ56" s="53"/>
      <c r="AK56" s="53">
        <v>12</v>
      </c>
      <c r="AL56" s="53"/>
      <c r="AS56" s="43" t="s">
        <v>37</v>
      </c>
    </row>
    <row r="57" spans="1:138" s="87" customFormat="1" ht="12.75" hidden="1" customHeight="1" x14ac:dyDescent="0.25">
      <c r="A57" s="59" t="s">
        <v>124</v>
      </c>
      <c r="B57" s="60"/>
      <c r="C57" s="60"/>
      <c r="D57" s="60"/>
      <c r="E57" s="60"/>
      <c r="F57" s="60"/>
      <c r="G57" s="60"/>
      <c r="H57" s="60"/>
      <c r="I57" s="60"/>
      <c r="J57" s="60"/>
      <c r="K57" s="61"/>
      <c r="L57" s="104"/>
      <c r="M57" s="62">
        <f>SUM(M54:M56)</f>
        <v>62445.360799999995</v>
      </c>
      <c r="N57" s="83"/>
      <c r="O57" s="83"/>
      <c r="P57" s="83"/>
      <c r="Q57" s="83"/>
      <c r="R57" s="84"/>
      <c r="S57" s="85"/>
      <c r="T57" s="85"/>
      <c r="U57" s="85"/>
      <c r="V57" s="85"/>
      <c r="W57" s="85"/>
      <c r="X57" s="2"/>
      <c r="Y57" s="2"/>
      <c r="Z57" s="2"/>
      <c r="AA57" s="85"/>
      <c r="AB57" s="86"/>
      <c r="AC57" s="85"/>
      <c r="AD57" s="85"/>
      <c r="AE57" s="24"/>
    </row>
    <row r="59" spans="1:138" s="12" customFormat="1" x14ac:dyDescent="0.25">
      <c r="A59" s="9" t="s">
        <v>107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1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</row>
    <row r="60" spans="1:138" s="117" customFormat="1" ht="38.25" x14ac:dyDescent="0.25">
      <c r="A60" s="105" t="s">
        <v>3</v>
      </c>
      <c r="B60" s="106" t="s">
        <v>4</v>
      </c>
      <c r="C60" s="107" t="s">
        <v>5</v>
      </c>
      <c r="D60" s="107" t="s">
        <v>6</v>
      </c>
      <c r="E60" s="105" t="s">
        <v>7</v>
      </c>
      <c r="F60" s="108" t="s">
        <v>8</v>
      </c>
      <c r="G60" s="108" t="s">
        <v>9</v>
      </c>
      <c r="H60" s="107" t="s">
        <v>10</v>
      </c>
      <c r="I60" s="108" t="s">
        <v>11</v>
      </c>
      <c r="J60" s="95" t="s">
        <v>12</v>
      </c>
      <c r="K60" s="96"/>
      <c r="L60" s="108"/>
      <c r="M60" s="109" t="s">
        <v>14</v>
      </c>
      <c r="N60" s="109" t="s">
        <v>15</v>
      </c>
      <c r="O60" s="110" t="s">
        <v>16</v>
      </c>
      <c r="P60" s="110" t="s">
        <v>104</v>
      </c>
      <c r="Q60" s="111" t="s">
        <v>18</v>
      </c>
      <c r="R60" s="111" t="s">
        <v>19</v>
      </c>
      <c r="S60" s="112" t="s">
        <v>20</v>
      </c>
      <c r="T60" s="113" t="s">
        <v>12</v>
      </c>
      <c r="U60" s="111" t="s">
        <v>18</v>
      </c>
      <c r="V60" s="111" t="s">
        <v>19</v>
      </c>
      <c r="W60" s="111" t="s">
        <v>18</v>
      </c>
      <c r="X60" s="111" t="s">
        <v>19</v>
      </c>
      <c r="Y60"/>
      <c r="Z60"/>
      <c r="AA60" s="114"/>
      <c r="AB60" s="111" t="s">
        <v>21</v>
      </c>
      <c r="AC60" s="111" t="s">
        <v>22</v>
      </c>
      <c r="AD60" s="111" t="s">
        <v>23</v>
      </c>
      <c r="AE60" s="115"/>
      <c r="AF60" s="116" t="s">
        <v>24</v>
      </c>
      <c r="AG60" s="116" t="s">
        <v>25</v>
      </c>
      <c r="AH60" s="116" t="s">
        <v>26</v>
      </c>
      <c r="AI60" s="115"/>
      <c r="AJ60" s="116" t="s">
        <v>24</v>
      </c>
      <c r="AK60" s="116" t="s">
        <v>25</v>
      </c>
      <c r="AL60" s="116" t="s">
        <v>27</v>
      </c>
      <c r="AS60" s="77" t="s">
        <v>28</v>
      </c>
    </row>
    <row r="61" spans="1:138" s="56" customFormat="1" ht="45" customHeight="1" x14ac:dyDescent="0.25">
      <c r="A61" s="43">
        <v>1</v>
      </c>
      <c r="B61" s="43"/>
      <c r="C61" s="118" t="s">
        <v>125</v>
      </c>
      <c r="D61" s="119" t="s">
        <v>126</v>
      </c>
      <c r="E61" s="120" t="s">
        <v>127</v>
      </c>
      <c r="F61" s="43" t="str">
        <f>DATEDIF(Q61,R61,"y") + DATEDIF(U61,V61,"y") + DATEDIF(W61,X61,"y") + SUM(AF61) &amp; " años " &amp; DATEDIF(Q61,R61,"ym") + DATEDIF(U61,V61,"ym") + DATEDIF(W61,X61,"ym") + SUM(AG61) - SUM(AK61) &amp; " meses " &amp; DATEDIF(Q61,R61,"md") + DATEDIF(U61,V61,"md") + DATEDIF(W61,X61,"md") - SUM(AL61) &amp; " días"</f>
        <v>19 años 11 meses 17 días</v>
      </c>
      <c r="G61" s="47">
        <v>0.6</v>
      </c>
      <c r="H61" s="43" t="str">
        <f>DATEDIF(S61,R61,"y") &amp; " años " &amp; DATEDIF(S61,R61,"ym") &amp; " meses " &amp; DATEDIF(S61,R61,"md") &amp; " días"</f>
        <v>38 años 6 meses 22 días</v>
      </c>
      <c r="I61" s="43" t="str">
        <f>DATEDIF(T61,R61,"y") &amp; " años " &amp; DATEDIF(T61,R61,"ym") &amp; " meses " &amp; DATEDIF(T61,R61,"md") &amp; " días"</f>
        <v>5 años 7 meses 1 días</v>
      </c>
      <c r="J61" s="48"/>
      <c r="K61" s="48"/>
      <c r="L61" s="49">
        <v>33637.53</v>
      </c>
      <c r="M61" s="49">
        <f t="shared" ref="M61:M63" si="12">L61*G61</f>
        <v>20182.518</v>
      </c>
      <c r="N61" s="49"/>
      <c r="O61" s="42" t="s">
        <v>32</v>
      </c>
      <c r="P61" s="49" t="s">
        <v>128</v>
      </c>
      <c r="Q61" s="50">
        <v>37909</v>
      </c>
      <c r="R61" s="50">
        <v>45201</v>
      </c>
      <c r="S61" s="50">
        <v>31116</v>
      </c>
      <c r="T61" s="50">
        <v>43160</v>
      </c>
      <c r="U61" s="50"/>
      <c r="V61" s="50"/>
      <c r="W61" s="50"/>
      <c r="X61" s="50"/>
      <c r="Y61" s="51"/>
      <c r="Z61" s="51"/>
      <c r="AA61" s="52"/>
      <c r="AB61" s="53" t="s">
        <v>34</v>
      </c>
      <c r="AC61" s="54" t="s">
        <v>35</v>
      </c>
      <c r="AD61" s="55" t="s">
        <v>36</v>
      </c>
      <c r="AF61" s="53"/>
      <c r="AG61" s="53"/>
      <c r="AH61" s="53"/>
      <c r="AJ61" s="53"/>
      <c r="AK61" s="53"/>
      <c r="AL61" s="53"/>
      <c r="AS61" s="43" t="s">
        <v>37</v>
      </c>
    </row>
    <row r="62" spans="1:138" s="56" customFormat="1" ht="45" customHeight="1" x14ac:dyDescent="0.25">
      <c r="A62" s="43">
        <v>2</v>
      </c>
      <c r="B62" s="43"/>
      <c r="C62" s="44" t="s">
        <v>95</v>
      </c>
      <c r="D62" s="45" t="s">
        <v>129</v>
      </c>
      <c r="E62" s="46" t="s">
        <v>130</v>
      </c>
      <c r="F62" s="43" t="str">
        <f>DATEDIF(Q62,R62,"y") + DATEDIF(U62,V62,"y") + DATEDIF(W62,X62,"y") + SUM(AF62) &amp; " años " &amp; DATEDIF(Q62,R62,"ym") + DATEDIF(U62,V62,"ym") + DATEDIF(W62,X62,"ym") + SUM(AG62) - SUM(AK62) &amp; " meses " &amp; DATEDIF(Q62,R62,"md") + DATEDIF(U62,V62,"md") + DATEDIF(W62,X62,"md") - SUM(AL62) &amp; " días"</f>
        <v>20 años 0 meses 2 días</v>
      </c>
      <c r="G62" s="47">
        <v>0.6</v>
      </c>
      <c r="H62" s="43" t="str">
        <f>DATEDIF(S62,R62,"y") &amp; " años " &amp; DATEDIF(S62,R62,"ym") &amp; " meses " &amp; DATEDIF(S62,R62,"md") &amp; " días"</f>
        <v>51 años 2 meses 22 días</v>
      </c>
      <c r="I62" s="43" t="str">
        <f>DATEDIF(T62,R62,"y") &amp; " años " &amp; DATEDIF(T62,R62,"ym") &amp; " meses " &amp; DATEDIF(T62,R62,"md") &amp; " días"</f>
        <v>9 años 9 meses 26 días</v>
      </c>
      <c r="J62" s="48" t="s">
        <v>12</v>
      </c>
      <c r="K62" s="48"/>
      <c r="L62" s="49">
        <v>22588.39</v>
      </c>
      <c r="M62" s="49">
        <f>L62*G62</f>
        <v>13553.034</v>
      </c>
      <c r="N62" s="42" t="s">
        <v>48</v>
      </c>
      <c r="O62" s="42" t="s">
        <v>32</v>
      </c>
      <c r="P62" s="49" t="s">
        <v>131</v>
      </c>
      <c r="Q62" s="50">
        <v>37803</v>
      </c>
      <c r="R62" s="50">
        <v>45110</v>
      </c>
      <c r="S62" s="50">
        <v>26400</v>
      </c>
      <c r="T62" s="50">
        <v>41524</v>
      </c>
      <c r="U62" s="50"/>
      <c r="V62" s="50"/>
      <c r="W62" s="50"/>
      <c r="X62" s="50"/>
      <c r="Y62" s="51"/>
      <c r="Z62" s="51"/>
      <c r="AA62" s="52"/>
      <c r="AB62" s="53" t="s">
        <v>61</v>
      </c>
      <c r="AC62" s="54" t="s">
        <v>35</v>
      </c>
      <c r="AD62" s="55" t="s">
        <v>36</v>
      </c>
      <c r="AF62" s="53"/>
      <c r="AG62" s="53"/>
      <c r="AH62" s="53"/>
      <c r="AJ62" s="53"/>
      <c r="AK62" s="53"/>
      <c r="AL62" s="53"/>
      <c r="AS62" s="43" t="s">
        <v>50</v>
      </c>
    </row>
    <row r="63" spans="1:138" s="56" customFormat="1" ht="45" customHeight="1" x14ac:dyDescent="0.25">
      <c r="A63" s="43">
        <v>3</v>
      </c>
      <c r="B63" s="43"/>
      <c r="C63" s="121" t="s">
        <v>132</v>
      </c>
      <c r="D63" s="122" t="s">
        <v>133</v>
      </c>
      <c r="E63" s="123" t="s">
        <v>134</v>
      </c>
      <c r="F63" s="43" t="str">
        <f t="shared" ref="F63" si="13">DATEDIF(Q63,R63,"y") + DATEDIF(U63,V63,"y") + DATEDIF(W63,X63,"y") + SUM(AF63) &amp; " años " &amp; DATEDIF(Q63,R63,"ym") + DATEDIF(U63,V63,"ym") + DATEDIF(W63,X63,"ym") + SUM(AG63) - SUM(AK63) &amp; " meses " &amp; DATEDIF(Q63,R63,"md") + DATEDIF(U63,V63,"md") + DATEDIF(W63,X63,"md") - SUM(AL63) &amp; " días"</f>
        <v>30 años 7 meses 5 días</v>
      </c>
      <c r="G63" s="124">
        <v>1</v>
      </c>
      <c r="H63" s="43" t="str">
        <f t="shared" ref="H63" si="14">DATEDIF(S63,R63,"y") &amp; " años " &amp; DATEDIF(S63,R63,"ym") &amp; " meses " &amp; DATEDIF(S63,R63,"md") &amp; " días"</f>
        <v>61 años 7 meses 5 días</v>
      </c>
      <c r="I63" s="43"/>
      <c r="J63" s="125"/>
      <c r="K63" s="126"/>
      <c r="L63" s="126">
        <v>10150</v>
      </c>
      <c r="M63" s="49">
        <f t="shared" si="12"/>
        <v>10150</v>
      </c>
      <c r="N63" s="50"/>
      <c r="O63" s="127"/>
      <c r="P63" s="127"/>
      <c r="Q63" s="128">
        <v>34027</v>
      </c>
      <c r="R63" s="50">
        <v>45201</v>
      </c>
      <c r="S63" s="129">
        <v>22704</v>
      </c>
      <c r="T63" s="50"/>
      <c r="U63" s="50"/>
      <c r="V63" s="50"/>
      <c r="W63" s="50"/>
      <c r="X63" s="51"/>
      <c r="Y63" s="51"/>
      <c r="Z63" s="51"/>
      <c r="AA63" s="52"/>
      <c r="AB63" s="53" t="s">
        <v>135</v>
      </c>
      <c r="AC63" s="54" t="s">
        <v>35</v>
      </c>
      <c r="AD63" s="58"/>
      <c r="AF63" s="53"/>
      <c r="AG63" s="53"/>
      <c r="AH63" s="53"/>
      <c r="AJ63" s="53"/>
      <c r="AK63" s="53"/>
      <c r="AL63" s="53"/>
      <c r="AS63" s="43" t="s">
        <v>136</v>
      </c>
    </row>
    <row r="64" spans="1:138" s="87" customFormat="1" ht="12.75" hidden="1" customHeight="1" x14ac:dyDescent="0.25">
      <c r="A64" s="59" t="s">
        <v>137</v>
      </c>
      <c r="B64" s="60"/>
      <c r="C64" s="60"/>
      <c r="D64" s="60"/>
      <c r="E64" s="60"/>
      <c r="F64" s="60"/>
      <c r="G64" s="60"/>
      <c r="H64" s="60" t="e">
        <f>#REF!</f>
        <v>#REF!</v>
      </c>
      <c r="I64" s="60" t="s">
        <v>138</v>
      </c>
      <c r="J64" s="60"/>
      <c r="K64" s="61"/>
      <c r="L64" s="104"/>
      <c r="M64" s="62" t="e">
        <f>SUM(#REF!)</f>
        <v>#REF!</v>
      </c>
      <c r="N64" s="83"/>
      <c r="O64" s="83"/>
      <c r="P64" s="83"/>
      <c r="Q64" s="83"/>
      <c r="R64" s="84"/>
      <c r="S64" s="85"/>
      <c r="T64" s="85"/>
      <c r="U64" s="85"/>
      <c r="V64" s="85"/>
      <c r="W64" s="85"/>
      <c r="X64" s="2"/>
      <c r="Y64" s="2"/>
      <c r="Z64" s="2"/>
      <c r="AA64" s="85"/>
      <c r="AB64" s="86"/>
      <c r="AC64" s="85"/>
      <c r="AD64" s="85"/>
      <c r="AE64" s="24"/>
    </row>
    <row r="65" spans="1:45" s="87" customFormat="1" ht="12.75" hidden="1" customHeight="1" x14ac:dyDescent="0.25">
      <c r="A65" s="59" t="s">
        <v>139</v>
      </c>
      <c r="B65" s="60"/>
      <c r="C65" s="60"/>
      <c r="D65" s="60"/>
      <c r="E65" s="60"/>
      <c r="F65" s="60"/>
      <c r="G65" s="60"/>
      <c r="H65" s="60"/>
      <c r="I65" s="60"/>
      <c r="J65" s="60"/>
      <c r="K65" s="61"/>
      <c r="L65" s="130"/>
      <c r="M65" s="62" t="e">
        <f>SUM(#REF!)</f>
        <v>#REF!</v>
      </c>
      <c r="N65" s="63"/>
      <c r="O65" s="63"/>
      <c r="P65" s="63"/>
      <c r="Q65" s="83"/>
      <c r="R65" s="83"/>
      <c r="S65" s="84"/>
      <c r="T65" s="85"/>
      <c r="U65" s="85"/>
      <c r="V65" s="85"/>
      <c r="W65" s="85"/>
      <c r="X65" s="85"/>
      <c r="Y65" s="2"/>
      <c r="Z65" s="2"/>
      <c r="AA65" s="85"/>
      <c r="AB65" s="86"/>
      <c r="AC65" s="85"/>
      <c r="AD65" s="85"/>
      <c r="AE65" s="24"/>
    </row>
    <row r="66" spans="1:45" hidden="1" x14ac:dyDescent="0.25"/>
    <row r="67" spans="1:45" s="12" customFormat="1" hidden="1" x14ac:dyDescent="0.25">
      <c r="A67" s="69" t="s">
        <v>140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70"/>
      <c r="P67" s="70"/>
      <c r="Q67" s="84"/>
      <c r="R67" s="84"/>
      <c r="S67" s="85"/>
      <c r="T67" s="85"/>
      <c r="U67" s="85"/>
      <c r="V67" s="85"/>
      <c r="W67" s="85"/>
      <c r="X67" s="2"/>
      <c r="Y67" s="2"/>
      <c r="Z67" s="2"/>
      <c r="AA67" s="85"/>
      <c r="AB67" s="86"/>
      <c r="AC67" s="85"/>
      <c r="AD67" s="85"/>
      <c r="AE67" s="24"/>
      <c r="AF67" s="88" t="s">
        <v>101</v>
      </c>
      <c r="AG67" s="88"/>
      <c r="AH67" s="88"/>
      <c r="AI67" s="85"/>
      <c r="AJ67" s="88" t="s">
        <v>102</v>
      </c>
      <c r="AK67" s="88"/>
      <c r="AL67" s="88"/>
      <c r="AM67" s="85"/>
      <c r="AN67" s="85"/>
      <c r="AO67" s="85"/>
      <c r="AP67" s="85"/>
      <c r="AQ67" s="85"/>
      <c r="AR67" s="85"/>
      <c r="AS67" s="85"/>
    </row>
    <row r="68" spans="1:45" s="26" customFormat="1" ht="42.75" hidden="1" x14ac:dyDescent="0.25">
      <c r="A68" s="73" t="s">
        <v>3</v>
      </c>
      <c r="B68" s="73" t="s">
        <v>4</v>
      </c>
      <c r="C68" s="74" t="s">
        <v>5</v>
      </c>
      <c r="D68" s="74" t="s">
        <v>6</v>
      </c>
      <c r="E68" s="73" t="s">
        <v>7</v>
      </c>
      <c r="F68" s="75" t="s">
        <v>8</v>
      </c>
      <c r="G68" s="75" t="s">
        <v>9</v>
      </c>
      <c r="H68" s="74" t="s">
        <v>10</v>
      </c>
      <c r="I68" s="16" t="s">
        <v>11</v>
      </c>
      <c r="J68" s="76" t="s">
        <v>103</v>
      </c>
      <c r="K68" s="76"/>
      <c r="L68" s="74"/>
      <c r="M68" s="77" t="s">
        <v>14</v>
      </c>
      <c r="N68" s="77" t="s">
        <v>15</v>
      </c>
      <c r="O68" s="77" t="s">
        <v>16</v>
      </c>
      <c r="P68" s="20" t="s">
        <v>104</v>
      </c>
      <c r="Q68" s="89" t="s">
        <v>18</v>
      </c>
      <c r="R68" s="89" t="s">
        <v>19</v>
      </c>
      <c r="S68" s="90" t="s">
        <v>20</v>
      </c>
      <c r="T68" s="74" t="s">
        <v>12</v>
      </c>
      <c r="U68" s="89" t="s">
        <v>18</v>
      </c>
      <c r="V68" s="89" t="s">
        <v>19</v>
      </c>
      <c r="W68" s="89" t="s">
        <v>18</v>
      </c>
      <c r="X68" s="89" t="s">
        <v>19</v>
      </c>
      <c r="Y68" s="2"/>
      <c r="Z68" s="2"/>
      <c r="AA68" s="23"/>
      <c r="AB68" s="89" t="s">
        <v>21</v>
      </c>
      <c r="AC68" s="89" t="s">
        <v>22</v>
      </c>
      <c r="AD68" s="89" t="s">
        <v>23</v>
      </c>
      <c r="AE68" s="24"/>
      <c r="AF68" s="91" t="s">
        <v>24</v>
      </c>
      <c r="AG68" s="91" t="s">
        <v>25</v>
      </c>
      <c r="AH68" s="91" t="s">
        <v>26</v>
      </c>
      <c r="AI68" s="24"/>
      <c r="AJ68" s="91" t="s">
        <v>24</v>
      </c>
      <c r="AK68" s="91" t="s">
        <v>25</v>
      </c>
      <c r="AL68" s="91" t="s">
        <v>27</v>
      </c>
    </row>
    <row r="69" spans="1:45" s="28" customFormat="1" ht="90" hidden="1" customHeight="1" x14ac:dyDescent="0.25">
      <c r="A69" s="27"/>
      <c r="B69" s="27"/>
      <c r="C69" s="131"/>
      <c r="D69" s="131"/>
      <c r="E69" s="132"/>
      <c r="F69" s="27" t="str">
        <f>DATEDIF(Q69,R69,"y") + DATEDIF(U69,V69,"y") + DATEDIF(W69,X69,"y") + SUM(AF69) &amp; " años " &amp; DATEDIF(Q69,R69,"ym") + DATEDIF(U69,V69,"ym") + DATEDIF(W69,X69,"ym") + SUM(AG69) - SUM(AK69) &amp; " meses " &amp; DATEDIF(Q69,R69,"md") + DATEDIF(U69,V69,"md") + DATEDIF(W69,X69,"md") - SUM(AL69) &amp; " días"</f>
        <v>0 años 0 meses 0 días</v>
      </c>
      <c r="G69" s="32"/>
      <c r="H69" s="27" t="str">
        <f>DATEDIF(S69,R69,"y") &amp; " años " &amp; DATEDIF(S69,R69,"ym") &amp; " meses " &amp; DATEDIF(S69,R69,"md") &amp; " días"</f>
        <v>0 años 0 meses 0 días</v>
      </c>
      <c r="I69" s="27"/>
      <c r="J69" s="33"/>
      <c r="K69" s="33"/>
      <c r="L69" s="27"/>
      <c r="M69" s="34"/>
      <c r="N69" s="34"/>
      <c r="O69" s="42"/>
      <c r="P69" s="34"/>
      <c r="Q69" s="35"/>
      <c r="R69" s="35"/>
      <c r="S69" s="35"/>
      <c r="T69" s="35"/>
      <c r="U69" s="35"/>
      <c r="V69" s="35"/>
      <c r="W69" s="35"/>
      <c r="X69" s="35"/>
      <c r="Y69" s="36"/>
      <c r="Z69" s="36"/>
      <c r="AA69" s="37"/>
      <c r="AB69" s="38"/>
      <c r="AC69" s="40"/>
      <c r="AD69" s="40"/>
      <c r="AF69" s="38"/>
      <c r="AG69" s="38"/>
      <c r="AH69" s="38"/>
      <c r="AJ69" s="38"/>
      <c r="AK69" s="38"/>
      <c r="AL69" s="38"/>
    </row>
    <row r="70" spans="1:45" s="87" customFormat="1" ht="12.75" hidden="1" customHeight="1" x14ac:dyDescent="0.25">
      <c r="A70" s="59" t="s">
        <v>141</v>
      </c>
      <c r="B70" s="60"/>
      <c r="C70" s="60"/>
      <c r="D70" s="60"/>
      <c r="E70" s="60"/>
      <c r="F70" s="60"/>
      <c r="G70" s="61"/>
      <c r="H70" s="82">
        <f>A69</f>
        <v>0</v>
      </c>
      <c r="I70" s="133" t="s">
        <v>142</v>
      </c>
      <c r="J70" s="133"/>
      <c r="K70" s="133"/>
      <c r="L70" s="104"/>
      <c r="M70" s="62">
        <f>SUM(M69:M69)</f>
        <v>0</v>
      </c>
      <c r="N70" s="83"/>
      <c r="O70" s="83"/>
      <c r="P70" s="83"/>
      <c r="Q70" s="83"/>
      <c r="R70" s="84"/>
      <c r="S70" s="85"/>
      <c r="T70" s="85"/>
      <c r="U70" s="85"/>
      <c r="V70" s="85"/>
      <c r="W70" s="85"/>
      <c r="X70" s="2"/>
      <c r="Y70" s="2"/>
      <c r="Z70" s="2"/>
      <c r="AA70" s="85"/>
      <c r="AB70" s="86"/>
      <c r="AC70" s="85"/>
      <c r="AD70" s="85"/>
      <c r="AE70" s="24"/>
    </row>
    <row r="71" spans="1:45" s="87" customFormat="1" ht="12.75" hidden="1" customHeight="1" x14ac:dyDescent="0.25">
      <c r="A71" s="59" t="s">
        <v>143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1"/>
      <c r="M71" s="62" t="e">
        <f>M39+M57+M64+M65</f>
        <v>#REF!</v>
      </c>
      <c r="N71" s="63"/>
      <c r="O71" s="63"/>
      <c r="P71" s="63"/>
      <c r="Q71" s="83"/>
      <c r="R71" s="83"/>
      <c r="S71" s="84"/>
      <c r="T71" s="85"/>
      <c r="U71" s="85"/>
      <c r="V71" s="85"/>
      <c r="W71" s="85"/>
      <c r="X71" s="85"/>
      <c r="Y71" s="2"/>
      <c r="Z71" s="2"/>
      <c r="AA71" s="85"/>
      <c r="AB71" s="86"/>
      <c r="AC71" s="85"/>
      <c r="AD71" s="85"/>
      <c r="AE71" s="24"/>
    </row>
    <row r="72" spans="1:45" s="8" customFormat="1" x14ac:dyDescent="0.25">
      <c r="A72" s="134"/>
      <c r="B72" s="135"/>
      <c r="C72" s="136"/>
      <c r="D72" s="137"/>
      <c r="E72" s="137"/>
      <c r="F72" s="138"/>
      <c r="G72" s="139"/>
      <c r="H72" s="139"/>
      <c r="I72" s="140"/>
      <c r="J72" s="141"/>
      <c r="K72" s="142"/>
      <c r="L72" s="142"/>
      <c r="M72" s="142"/>
      <c r="N72" s="142"/>
      <c r="AS72" s="141"/>
    </row>
    <row r="73" spans="1:45" s="8" customFormat="1" ht="9" customHeight="1" x14ac:dyDescent="0.25">
      <c r="A73" s="134"/>
      <c r="B73" s="135"/>
      <c r="C73" s="136"/>
      <c r="D73" s="137"/>
      <c r="E73" s="137"/>
      <c r="F73" s="138"/>
      <c r="G73" s="139"/>
      <c r="H73" s="139"/>
      <c r="I73" s="140"/>
      <c r="J73" s="141"/>
      <c r="K73" s="142"/>
      <c r="L73" s="142"/>
      <c r="M73" s="142"/>
      <c r="N73" s="142"/>
      <c r="AS73" s="141"/>
    </row>
    <row r="74" spans="1:45" s="8" customFormat="1" x14ac:dyDescent="0.25">
      <c r="A74" s="134"/>
      <c r="B74" s="135"/>
      <c r="C74" s="136"/>
      <c r="D74" s="137"/>
      <c r="E74" s="137"/>
      <c r="F74" s="138"/>
      <c r="G74" s="139"/>
      <c r="H74" s="139"/>
      <c r="I74" s="140"/>
      <c r="J74" s="141"/>
      <c r="K74" s="142"/>
      <c r="L74" s="142"/>
      <c r="M74" s="142"/>
      <c r="N74" s="142"/>
      <c r="AS74" s="141"/>
    </row>
    <row r="75" spans="1:45" s="8" customFormat="1" x14ac:dyDescent="0.25">
      <c r="A75" s="134"/>
      <c r="B75" s="135"/>
      <c r="C75" s="136"/>
      <c r="D75" s="137"/>
      <c r="E75" s="137"/>
      <c r="F75" s="138"/>
      <c r="G75" s="139"/>
      <c r="H75" s="139"/>
      <c r="I75" s="140"/>
      <c r="J75" s="141"/>
      <c r="K75" s="142"/>
      <c r="L75" s="142"/>
      <c r="M75" s="142"/>
      <c r="N75" s="142"/>
      <c r="AS75" s="141"/>
    </row>
    <row r="76" spans="1:45" s="8" customFormat="1" x14ac:dyDescent="0.25">
      <c r="A76" s="134"/>
      <c r="B76" s="135"/>
      <c r="C76" s="136"/>
      <c r="D76" s="137"/>
      <c r="E76" s="137"/>
      <c r="F76" s="138"/>
      <c r="G76" s="139"/>
      <c r="H76" s="139"/>
      <c r="I76" s="140"/>
      <c r="J76" s="141"/>
      <c r="K76" s="142"/>
      <c r="L76" s="142"/>
      <c r="M76" s="142"/>
      <c r="N76" s="142"/>
      <c r="AS76" s="141"/>
    </row>
    <row r="77" spans="1:45" s="8" customFormat="1" x14ac:dyDescent="0.25">
      <c r="A77" s="143" t="s">
        <v>144</v>
      </c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</row>
    <row r="78" spans="1:45" s="8" customFormat="1" x14ac:dyDescent="0.25">
      <c r="A78" s="144" t="s">
        <v>145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</row>
    <row r="79" spans="1:45" s="8" customFormat="1" x14ac:dyDescent="0.25">
      <c r="A79" s="144" t="s">
        <v>146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</row>
    <row r="80" spans="1:45" s="8" customFormat="1" x14ac:dyDescent="0.25">
      <c r="A80" s="145"/>
      <c r="B80" s="145"/>
      <c r="C80" s="145"/>
      <c r="D80" s="145"/>
      <c r="E80" s="145"/>
      <c r="F80" s="145"/>
      <c r="G80" s="146"/>
      <c r="H80" s="146"/>
      <c r="I80" s="147"/>
    </row>
    <row r="81" spans="1:9" s="8" customFormat="1" ht="12.75" customHeight="1" x14ac:dyDescent="0.25">
      <c r="A81" s="148" t="s">
        <v>147</v>
      </c>
      <c r="B81" s="149"/>
      <c r="C81" s="149"/>
      <c r="D81" s="150"/>
      <c r="E81" s="151"/>
      <c r="F81" s="152"/>
      <c r="G81" s="153"/>
      <c r="H81" s="153"/>
      <c r="I81" s="154"/>
    </row>
    <row r="82" spans="1:9" s="8" customFormat="1" ht="9.75" customHeight="1" x14ac:dyDescent="0.25">
      <c r="A82" s="155" t="s">
        <v>148</v>
      </c>
      <c r="B82" s="149"/>
      <c r="C82" s="149"/>
      <c r="D82" s="150"/>
      <c r="E82" s="151"/>
      <c r="F82" s="152"/>
      <c r="G82" s="153"/>
      <c r="H82" s="153"/>
      <c r="I82" s="154"/>
    </row>
  </sheetData>
  <mergeCells count="65">
    <mergeCell ref="A71:L71"/>
    <mergeCell ref="A77:AS77"/>
    <mergeCell ref="A78:AS78"/>
    <mergeCell ref="A79:AS79"/>
    <mergeCell ref="A67:N67"/>
    <mergeCell ref="AF67:AH67"/>
    <mergeCell ref="AJ67:AL67"/>
    <mergeCell ref="J68:K68"/>
    <mergeCell ref="J69:K69"/>
    <mergeCell ref="A70:G70"/>
    <mergeCell ref="I70:K70"/>
    <mergeCell ref="A59:AS59"/>
    <mergeCell ref="J60:K60"/>
    <mergeCell ref="J61:K61"/>
    <mergeCell ref="J62:K62"/>
    <mergeCell ref="A64:K64"/>
    <mergeCell ref="A65:K65"/>
    <mergeCell ref="A52:AS52"/>
    <mergeCell ref="J53:K53"/>
    <mergeCell ref="J54:K54"/>
    <mergeCell ref="J55:K55"/>
    <mergeCell ref="J56:K56"/>
    <mergeCell ref="A57:K57"/>
    <mergeCell ref="AJ46:AL46"/>
    <mergeCell ref="J47:K47"/>
    <mergeCell ref="J48:K48"/>
    <mergeCell ref="J49:K49"/>
    <mergeCell ref="A50:G50"/>
    <mergeCell ref="I50:L50"/>
    <mergeCell ref="J42:K42"/>
    <mergeCell ref="J43:K43"/>
    <mergeCell ref="A44:G44"/>
    <mergeCell ref="I44:L44"/>
    <mergeCell ref="A46:N46"/>
    <mergeCell ref="AF46:AH46"/>
    <mergeCell ref="J37:K37"/>
    <mergeCell ref="J38:K38"/>
    <mergeCell ref="A39:L39"/>
    <mergeCell ref="A41:N41"/>
    <mergeCell ref="AF41:AH41"/>
    <mergeCell ref="AJ41:AL41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A12:AS12"/>
    <mergeCell ref="A13:AS13"/>
    <mergeCell ref="A15:AS15"/>
    <mergeCell ref="J16:K16"/>
    <mergeCell ref="J17:K17"/>
    <mergeCell ref="J18:K18"/>
  </mergeCells>
  <conditionalFormatting sqref="E69">
    <cfRule type="expression" dxfId="30" priority="26" stopIfTrue="1">
      <formula>AND(COUNTIF($E$39:$E$496, E69)+COUNTIF($E$524:$E$65255, E69)&gt;1,NOT(ISBLANK(E69)))</formula>
    </cfRule>
  </conditionalFormatting>
  <conditionalFormatting sqref="E66:E70 E2:E11 E17:E19 E14 E40:E50 E58 E83:E1048576">
    <cfRule type="duplicateValues" dxfId="29" priority="27"/>
  </conditionalFormatting>
  <conditionalFormatting sqref="E22">
    <cfRule type="expression" dxfId="28" priority="24" stopIfTrue="1">
      <formula>AND(COUNTIF($E$74:$E$655, E22)+COUNTIF($E$683:$E$65414, E22)&gt;1,NOT(ISBLANK(E22)))</formula>
    </cfRule>
  </conditionalFormatting>
  <conditionalFormatting sqref="E20:E21">
    <cfRule type="expression" dxfId="27" priority="25" stopIfTrue="1">
      <formula>AND(COUNTIF($E$80:$E$655, E20)+COUNTIF($E$683:$E$65414, E20)&gt;1,NOT(ISBLANK(E20)))</formula>
    </cfRule>
  </conditionalFormatting>
  <conditionalFormatting sqref="E21">
    <cfRule type="duplicateValues" dxfId="26" priority="23"/>
  </conditionalFormatting>
  <conditionalFormatting sqref="E22">
    <cfRule type="duplicateValues" dxfId="25" priority="22"/>
  </conditionalFormatting>
  <conditionalFormatting sqref="E20">
    <cfRule type="duplicateValues" dxfId="24" priority="21"/>
  </conditionalFormatting>
  <conditionalFormatting sqref="P20:P22">
    <cfRule type="duplicateValues" dxfId="23" priority="20"/>
  </conditionalFormatting>
  <conditionalFormatting sqref="E29:E38">
    <cfRule type="duplicateValues" dxfId="22" priority="19"/>
  </conditionalFormatting>
  <conditionalFormatting sqref="E23:E28">
    <cfRule type="duplicateValues" dxfId="21" priority="18"/>
  </conditionalFormatting>
  <conditionalFormatting sqref="P23:P38">
    <cfRule type="duplicateValues" dxfId="20" priority="17"/>
  </conditionalFormatting>
  <conditionalFormatting sqref="E56">
    <cfRule type="expression" dxfId="19" priority="15" stopIfTrue="1">
      <formula>AND(COUNTIF($D$276:$D$1105, E56)+COUNTIF($D$1133:$D$65602, E56)&gt;1,NOT(ISBLANK(E56)))</formula>
    </cfRule>
  </conditionalFormatting>
  <conditionalFormatting sqref="E56">
    <cfRule type="duplicateValues" dxfId="18" priority="16"/>
  </conditionalFormatting>
  <conditionalFormatting sqref="E55">
    <cfRule type="expression" dxfId="17" priority="13" stopIfTrue="1">
      <formula>AND(COUNTIF($D$276:$D$1105, E55)+COUNTIF($D$1133:$D$65602, E55)&gt;1,NOT(ISBLANK(E55)))</formula>
    </cfRule>
  </conditionalFormatting>
  <conditionalFormatting sqref="E55">
    <cfRule type="duplicateValues" dxfId="16" priority="14"/>
  </conditionalFormatting>
  <conditionalFormatting sqref="P55:P56">
    <cfRule type="duplicateValues" dxfId="15" priority="12"/>
  </conditionalFormatting>
  <conditionalFormatting sqref="E54">
    <cfRule type="expression" dxfId="14" priority="11" stopIfTrue="1">
      <formula>AND(COUNTIF($D$202:$D$849, E54)+COUNTIF($D$877:$D$65346, E54)&gt;1,NOT(ISBLANK(E54)))</formula>
    </cfRule>
  </conditionalFormatting>
  <conditionalFormatting sqref="E54">
    <cfRule type="duplicateValues" dxfId="13" priority="10"/>
  </conditionalFormatting>
  <conditionalFormatting sqref="P54">
    <cfRule type="duplicateValues" dxfId="12" priority="9"/>
  </conditionalFormatting>
  <conditionalFormatting sqref="E61">
    <cfRule type="expression" dxfId="11" priority="8" stopIfTrue="1">
      <formula>AND(COUNTIF($E$79:$E$654, E61)+COUNTIF($E$682:$E$65413, E61)&gt;1,NOT(ISBLANK(E61)))</formula>
    </cfRule>
  </conditionalFormatting>
  <conditionalFormatting sqref="E61">
    <cfRule type="duplicateValues" dxfId="10" priority="7"/>
  </conditionalFormatting>
  <conditionalFormatting sqref="P61">
    <cfRule type="duplicateValues" dxfId="9" priority="6"/>
  </conditionalFormatting>
  <conditionalFormatting sqref="E63">
    <cfRule type="expression" dxfId="8" priority="4" stopIfTrue="1">
      <formula>AND(COUNTIF($E$72:$E$653, E63)+COUNTIF($E$681:$E$65412, E63)&gt;1,NOT(ISBLANK(E63)))</formula>
    </cfRule>
  </conditionalFormatting>
  <conditionalFormatting sqref="E63">
    <cfRule type="duplicateValues" dxfId="7" priority="5"/>
  </conditionalFormatting>
  <conditionalFormatting sqref="P63">
    <cfRule type="duplicateValues" dxfId="6" priority="3"/>
  </conditionalFormatting>
  <conditionalFormatting sqref="E62">
    <cfRule type="duplicateValues" dxfId="5" priority="2"/>
  </conditionalFormatting>
  <conditionalFormatting sqref="P62">
    <cfRule type="duplicateValues" dxfId="4" priority="1"/>
  </conditionalFormatting>
  <conditionalFormatting sqref="E60">
    <cfRule type="duplicateValues" dxfId="3" priority="28"/>
  </conditionalFormatting>
  <conditionalFormatting sqref="E48:E49 E17:E19 E43">
    <cfRule type="expression" dxfId="2" priority="29" stopIfTrue="1">
      <formula>AND(COUNTIF($E$39:$E$490, E17)+COUNTIF($E$518:$E$65249, E17)&gt;1,NOT(ISBLANK(E17)))</formula>
    </cfRule>
  </conditionalFormatting>
  <conditionalFormatting sqref="E23:E38">
    <cfRule type="expression" dxfId="1" priority="30" stopIfTrue="1">
      <formula>AND(COUNTIF($E$58:$E$637, E23)+COUNTIF($E$665:$E$65396, E23)&gt;1,NOT(ISBLANK(E23)))</formula>
    </cfRule>
  </conditionalFormatting>
  <conditionalFormatting sqref="E62">
    <cfRule type="expression" dxfId="0" priority="31" stopIfTrue="1">
      <formula>AND(COUNTIF($E$60:$E$635, E62)+COUNTIF($E$663:$E$65394, E62)&gt;1,NOT(ISBLANK(E62)))</formula>
    </cfRule>
  </conditionalFormatting>
  <printOptions horizontalCentered="1"/>
  <pageMargins left="0.23622047244094491" right="0.23622047244094491" top="0.43307086614173229" bottom="0.43307086614173229" header="0.31496062992125984" footer="0.31496062992125984"/>
  <pageSetup fitToHeight="0" orientation="portrait" r:id="rId1"/>
  <headerFooter>
    <oddFooter>&amp;RPágina &amp;P de 03</oddFooter>
  </headerFooter>
  <rowBreaks count="2" manualBreakCount="2">
    <brk id="27" max="44" man="1"/>
    <brk id="58" max="44" man="1"/>
  </rowBreaks>
  <colBreaks count="1" manualBreakCount="1">
    <brk id="13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2023-10-31T14:41:51Z</dcterms:created>
  <dcterms:modified xsi:type="dcterms:W3CDTF">2023-10-31T14:42:24Z</dcterms:modified>
</cp:coreProperties>
</file>