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LCON 50\Downloads\SEPTIEMBRE TRANSPARENCIA\PENSION SEPTIEMBRE 2023\"/>
    </mc:Choice>
  </mc:AlternateContent>
  <xr:revisionPtr revIDLastSave="0" documentId="13_ncr:1_{C0BF5B74-AE81-4734-AD01-EB6D88C05B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 2023 (2)" sheetId="1" r:id="rId1"/>
  </sheets>
  <definedNames>
    <definedName name="_xlnm.Print_Area" localSheetId="0">'SEPTIEMBRE 2023 (2)'!$A$1:$AS$87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5" i="1" l="1"/>
  <c r="H75" i="1"/>
  <c r="H74" i="1"/>
  <c r="F74" i="1"/>
  <c r="M70" i="1"/>
  <c r="H69" i="1"/>
  <c r="F69" i="1"/>
  <c r="H65" i="1"/>
  <c r="M64" i="1"/>
  <c r="H64" i="1"/>
  <c r="F64" i="1"/>
  <c r="M63" i="1"/>
  <c r="M65" i="1" s="1"/>
  <c r="I63" i="1"/>
  <c r="H63" i="1"/>
  <c r="F63" i="1"/>
  <c r="M58" i="1"/>
  <c r="I58" i="1"/>
  <c r="H58" i="1"/>
  <c r="F58" i="1"/>
  <c r="M57" i="1"/>
  <c r="I57" i="1"/>
  <c r="H57" i="1"/>
  <c r="F57" i="1"/>
  <c r="M56" i="1"/>
  <c r="M59" i="1" s="1"/>
  <c r="I56" i="1"/>
  <c r="H56" i="1"/>
  <c r="F56" i="1"/>
  <c r="M52" i="1"/>
  <c r="H52" i="1"/>
  <c r="M46" i="1"/>
  <c r="H46" i="1"/>
  <c r="M40" i="1"/>
  <c r="H40" i="1"/>
  <c r="F40" i="1"/>
  <c r="M39" i="1"/>
  <c r="H39" i="1"/>
  <c r="F39" i="1"/>
  <c r="M38" i="1"/>
  <c r="I38" i="1"/>
  <c r="H38" i="1"/>
  <c r="F38" i="1"/>
  <c r="M37" i="1"/>
  <c r="I37" i="1"/>
  <c r="H37" i="1"/>
  <c r="F37" i="1"/>
  <c r="M36" i="1"/>
  <c r="I36" i="1"/>
  <c r="H36" i="1"/>
  <c r="F36" i="1"/>
  <c r="M35" i="1"/>
  <c r="I35" i="1"/>
  <c r="H35" i="1"/>
  <c r="F35" i="1"/>
  <c r="L34" i="1"/>
  <c r="M34" i="1" s="1"/>
  <c r="I34" i="1"/>
  <c r="H34" i="1"/>
  <c r="F34" i="1"/>
  <c r="M33" i="1"/>
  <c r="I33" i="1"/>
  <c r="H33" i="1"/>
  <c r="F33" i="1"/>
  <c r="M32" i="1"/>
  <c r="I32" i="1"/>
  <c r="H32" i="1"/>
  <c r="F32" i="1"/>
  <c r="M31" i="1"/>
  <c r="I31" i="1"/>
  <c r="H31" i="1"/>
  <c r="F31" i="1"/>
  <c r="M30" i="1"/>
  <c r="I30" i="1"/>
  <c r="H30" i="1"/>
  <c r="F30" i="1"/>
  <c r="M29" i="1"/>
  <c r="I29" i="1"/>
  <c r="H29" i="1"/>
  <c r="F29" i="1"/>
  <c r="M28" i="1"/>
  <c r="I28" i="1"/>
  <c r="H28" i="1"/>
  <c r="F28" i="1"/>
  <c r="L27" i="1"/>
  <c r="M27" i="1" s="1"/>
  <c r="I27" i="1"/>
  <c r="H27" i="1"/>
  <c r="F27" i="1"/>
  <c r="L26" i="1"/>
  <c r="M26" i="1" s="1"/>
  <c r="I26" i="1"/>
  <c r="H26" i="1"/>
  <c r="F26" i="1"/>
  <c r="M25" i="1"/>
  <c r="I25" i="1"/>
  <c r="H25" i="1"/>
  <c r="F25" i="1"/>
  <c r="M24" i="1"/>
  <c r="I24" i="1"/>
  <c r="H24" i="1"/>
  <c r="F24" i="1"/>
  <c r="M23" i="1"/>
  <c r="I23" i="1"/>
  <c r="H23" i="1"/>
  <c r="F23" i="1"/>
  <c r="M22" i="1"/>
  <c r="I22" i="1"/>
  <c r="H22" i="1"/>
  <c r="F22" i="1"/>
  <c r="M21" i="1"/>
  <c r="I21" i="1"/>
  <c r="H21" i="1"/>
  <c r="F21" i="1"/>
  <c r="M20" i="1"/>
  <c r="I20" i="1"/>
  <c r="H20" i="1"/>
  <c r="F20" i="1"/>
  <c r="W2" i="1"/>
  <c r="V2" i="1"/>
  <c r="T2" i="1"/>
  <c r="S2" i="1"/>
  <c r="M41" i="1" l="1"/>
  <c r="M76" i="1" s="1"/>
</calcChain>
</file>

<file path=xl/sharedStrings.xml><?xml version="1.0" encoding="utf-8"?>
<sst xmlns="http://schemas.openxmlformats.org/spreadsheetml/2006/main" count="520" uniqueCount="161">
  <si>
    <t>30 de septiembre del año 2023</t>
  </si>
  <si>
    <t>RELACIÓN DE LOS MIEMBROS DE LAS FUERZAS ARMADAS, QUE SE LES SOLICITA SU RETIRO CON DISFRUTE DE PENSIÓN VOLUNTARIO, INHABILIDAD FÍSICA, CANCELACIÓN DE NOMBRAMIENTO Y DADO DE BAJA,  EN LA SESIÓN DEL PLENO CELEBRADO EN EL MES DE SEPTIEMBRE DEL AÑO 2023, CONFORME A LO ESTABLECIDO  EN LA LEY NO. 873 DEL 31/07/1978 Y LA NO.139-13 DEL 13 DE SEPTIEMBRE DEL AÑO 2013, LEY ORGÁNICA DE LAS FUERZAS ARMADAS.</t>
  </si>
  <si>
    <t>EJÉRCITO DE REPÚBLICA DOMINICANA</t>
  </si>
  <si>
    <t>NO.</t>
  </si>
  <si>
    <t>FOTO</t>
  </si>
  <si>
    <t>RANGO</t>
  </si>
  <si>
    <t>NOMBRE</t>
  </si>
  <si>
    <t>CÉDULA</t>
  </si>
  <si>
    <t>TIEMPO EN SERVICIO ACTIVO</t>
  </si>
  <si>
    <t>%</t>
  </si>
  <si>
    <t>EDAD</t>
  </si>
  <si>
    <t>TIEMPO EN EL RANGO</t>
  </si>
  <si>
    <t>ASCENSO</t>
  </si>
  <si>
    <t>SUELDO BASE</t>
  </si>
  <si>
    <t>MONTO DE PENSIÓN</t>
  </si>
  <si>
    <t>NOTA</t>
  </si>
  <si>
    <t>CATEGORIA</t>
  </si>
  <si>
    <t>NO. RESOLUCION</t>
  </si>
  <si>
    <t>INGRESO</t>
  </si>
  <si>
    <t>SALIDA</t>
  </si>
  <si>
    <t>NACIO</t>
  </si>
  <si>
    <t>TRABAJADO POR</t>
  </si>
  <si>
    <t>ENVIADO A LEGA</t>
  </si>
  <si>
    <t>RESIBIDO DE LEGAL</t>
  </si>
  <si>
    <t>AÑO</t>
  </si>
  <si>
    <t>MES</t>
  </si>
  <si>
    <t xml:space="preserve">DIA </t>
  </si>
  <si>
    <t>DIA</t>
  </si>
  <si>
    <t>MOTIVO</t>
  </si>
  <si>
    <t>CAPITÁN</t>
  </si>
  <si>
    <t>DAIQUIRIS RAQUEL TERRERO DE PEREZ</t>
  </si>
  <si>
    <t>001-0112030-1</t>
  </si>
  <si>
    <t>UTILIZABLE P/S. DE ARMAS</t>
  </si>
  <si>
    <t>DR2368-2023</t>
  </si>
  <si>
    <t>PADUA</t>
  </si>
  <si>
    <t>E</t>
  </si>
  <si>
    <t>R</t>
  </si>
  <si>
    <t>VOLUNTARIO</t>
  </si>
  <si>
    <t>EX - CAPITÁN</t>
  </si>
  <si>
    <t>JOSE ARISTY DIAZ MEDINA</t>
  </si>
  <si>
    <t>001-1170321-1</t>
  </si>
  <si>
    <t>NO UTILIZABLE</t>
  </si>
  <si>
    <t>DR2389-2023</t>
  </si>
  <si>
    <t>perez</t>
  </si>
  <si>
    <t>CANCELACION DE NOMBRAMIENTO</t>
  </si>
  <si>
    <t>PRIMER TENIENTE</t>
  </si>
  <si>
    <t>JUAN PABLO CASTILLO GIL</t>
  </si>
  <si>
    <t>001-1238353-4</t>
  </si>
  <si>
    <t>DR2450-2023</t>
  </si>
  <si>
    <t>padua</t>
  </si>
  <si>
    <t>SEGUNDO TENIENTE</t>
  </si>
  <si>
    <t>JACOBA MARTINEZ MERCEDES</t>
  </si>
  <si>
    <t>026-0091507-4</t>
  </si>
  <si>
    <t>DR2451-2023</t>
  </si>
  <si>
    <t>EX - SARGENTO MAYOR</t>
  </si>
  <si>
    <t>SANTIAGO OGANDO MONTERO</t>
  </si>
  <si>
    <t>012-0095435-0</t>
  </si>
  <si>
    <t>EXPIRACION DE ALISTAMIENTO Y NO REALISTO</t>
  </si>
  <si>
    <t>DR2391-2023</t>
  </si>
  <si>
    <t>DADO DE BAJA</t>
  </si>
  <si>
    <t>CARLOS RENSO JIMENEZ ROSARIO</t>
  </si>
  <si>
    <t>043-0004312-4</t>
  </si>
  <si>
    <t>DR2392-2023</t>
  </si>
  <si>
    <t xml:space="preserve">ONESIMO PEREZ </t>
  </si>
  <si>
    <t>077-0005209-0</t>
  </si>
  <si>
    <t>DR2393-2023</t>
  </si>
  <si>
    <t>JESUS SOSA DURAN</t>
  </si>
  <si>
    <t>047-0163837-3</t>
  </si>
  <si>
    <t>DR2394-2023</t>
  </si>
  <si>
    <t>PAULINO C. GUZMAN GUZMAN</t>
  </si>
  <si>
    <t>017-0017251-1</t>
  </si>
  <si>
    <t>DR2395-2023</t>
  </si>
  <si>
    <t xml:space="preserve">MANUEL MARTINEZ </t>
  </si>
  <si>
    <t>027-0032974-7</t>
  </si>
  <si>
    <t>DR2397-2023</t>
  </si>
  <si>
    <t>RODINSON PEREZ CARABALLO</t>
  </si>
  <si>
    <t>077-0004814-8</t>
  </si>
  <si>
    <t>SOLICITUD ACEPTADA</t>
  </si>
  <si>
    <t>DR2400-2023</t>
  </si>
  <si>
    <t>LEONARDO FELIZ MENDOZA</t>
  </si>
  <si>
    <t>037-0084086-5</t>
  </si>
  <si>
    <t>DR2387-2023</t>
  </si>
  <si>
    <t>JULIO C. MENDEZ SANTANA</t>
  </si>
  <si>
    <t>001-1627749-2</t>
  </si>
  <si>
    <t>DR2386-2023</t>
  </si>
  <si>
    <t>FRANCISCO CUSTODIO CASTRO</t>
  </si>
  <si>
    <t>090-0020114-6</t>
  </si>
  <si>
    <t>DR2385-2023</t>
  </si>
  <si>
    <t>JOSE M. PERALTA NOLASCO</t>
  </si>
  <si>
    <t>001-1754181-3</t>
  </si>
  <si>
    <t>DR2380-2023</t>
  </si>
  <si>
    <t xml:space="preserve">JUAN DE DIOS SURIEL </t>
  </si>
  <si>
    <t>053-0024761-5</t>
  </si>
  <si>
    <t>FALTAS GRAVES DEBIDAMENTE COMPR.</t>
  </si>
  <si>
    <t>DR2381-2023</t>
  </si>
  <si>
    <t>JOSE ANT. MANZUETA MERCEDES</t>
  </si>
  <si>
    <t>026-0072663-8</t>
  </si>
  <si>
    <t>DR2382-2023</t>
  </si>
  <si>
    <t>EX - SARGENTO</t>
  </si>
  <si>
    <t>DOMINGO ANT. MERCEDES AVILA</t>
  </si>
  <si>
    <t>026-0048394-1</t>
  </si>
  <si>
    <t>DR2390-2023</t>
  </si>
  <si>
    <t>JUANA TEJEDA TAVERA</t>
  </si>
  <si>
    <t>002-0020408-9</t>
  </si>
  <si>
    <t>DR2388-2023</t>
  </si>
  <si>
    <t>ASIMILADA MILITAR AUX. DE ENFERMERÍA</t>
  </si>
  <si>
    <t xml:space="preserve">MAYRA JOSEFINA  DE LA CRUZ VASQUEZ </t>
  </si>
  <si>
    <t>001-1291998-0</t>
  </si>
  <si>
    <t>MAS DE UN 50% DE SU DISCAPACIDAD</t>
  </si>
  <si>
    <t>DR2411-2023</t>
  </si>
  <si>
    <t>PEREZ</t>
  </si>
  <si>
    <t>INHABILIDAD FISICA</t>
  </si>
  <si>
    <t xml:space="preserve">ASIMILADO MILITAR </t>
  </si>
  <si>
    <t>CESAR  BOLIVAR MATIAS</t>
  </si>
  <si>
    <t>001-0736182-6</t>
  </si>
  <si>
    <t>DR2416-2023</t>
  </si>
  <si>
    <t>TOTAL MONTO DE PENSIÓN DEL ERD.</t>
  </si>
  <si>
    <t>ARMADA DE REPÚBLICA DOMINICANA</t>
  </si>
  <si>
    <t>SUMAS</t>
  </si>
  <si>
    <t>RESTA</t>
  </si>
  <si>
    <t xml:space="preserve">FUNCIÓN OCUPADA </t>
  </si>
  <si>
    <t>NO. RES.</t>
  </si>
  <si>
    <t>TOTAL DE PENSIÓN DE VOLUNTARIO DEL ARD.</t>
  </si>
  <si>
    <t>MONTO VOL. ARD.</t>
  </si>
  <si>
    <t>FUERZA AÉREA DE REPÚBLICA DOMINICANA</t>
  </si>
  <si>
    <t>TOTAL DE PENSIÓN DE VOLUNTARIO DEL FARD.</t>
  </si>
  <si>
    <t>MONTO VOL. FARD.</t>
  </si>
  <si>
    <t xml:space="preserve">JUAN JOAQUIN SANCHEZ </t>
  </si>
  <si>
    <t>001-1346977-9</t>
  </si>
  <si>
    <t>DR2401-2023</t>
  </si>
  <si>
    <t>SANTOS MARTIN MARCELINO RODRIGUEZ</t>
  </si>
  <si>
    <t>044-0019965-1</t>
  </si>
  <si>
    <t>DR2402-2023</t>
  </si>
  <si>
    <t xml:space="preserve">ALEJANDRO FABIAN </t>
  </si>
  <si>
    <t>008-0024120-0</t>
  </si>
  <si>
    <t>DR2403-2023</t>
  </si>
  <si>
    <t>TOTAL MONTO DE PENSIÓN DE LA ARD.</t>
  </si>
  <si>
    <t xml:space="preserve">BONELIS PEREZ PEREZ </t>
  </si>
  <si>
    <t>011-0031910-0</t>
  </si>
  <si>
    <t xml:space="preserve">RAMONA DEYANIRA  DIAZ BAEZ </t>
  </si>
  <si>
    <t>004-0008653-4</t>
  </si>
  <si>
    <t>DR2412-2021</t>
  </si>
  <si>
    <t>TOTAL MONTO DE PENSIÓN DE LA FARD.</t>
  </si>
  <si>
    <t>MONTO INHABILIDAD FÍSICA FARD.</t>
  </si>
  <si>
    <t>MINISTERIO DE DEFENSA</t>
  </si>
  <si>
    <t>TIEMPO RECONOCIDO</t>
  </si>
  <si>
    <t>ASIMILADO MILITAR</t>
  </si>
  <si>
    <t>ALEJANDRO RAFAEL VALDEZ GARCIA</t>
  </si>
  <si>
    <t>001-0140062-0</t>
  </si>
  <si>
    <t>UTILIZABLE P/S. QUE NO SEA DE ARMAS</t>
  </si>
  <si>
    <t>DR2459-2023</t>
  </si>
  <si>
    <t>TOTAL MONTO DE PENSIÓN DEL MIDE.</t>
  </si>
  <si>
    <t>DEPARTAMENTO NACIONAL DE INVENTIGACIONES (DNI)</t>
  </si>
  <si>
    <t>TOTAL DE PENSIÓN DNI</t>
  </si>
  <si>
    <t>MONTO DADOS DNI</t>
  </si>
  <si>
    <t xml:space="preserve">TOTAL GENERAL MONTO DE PENSIÓN SEPTIEMBRE 2023 </t>
  </si>
  <si>
    <t>JULIO CÉSAR A. HERNÁNDEZ OLIVERO</t>
  </si>
  <si>
    <t>Mayor General, ERD.</t>
  </si>
  <si>
    <t>Presidente de la Junta de Retiro y Fondo de Pensiones de las Fuerzas Armadas.</t>
  </si>
  <si>
    <t>HO/RP</t>
  </si>
  <si>
    <t>BT/Santiago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</si>
</sst>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RD$&quot;#,##0.00"/>
    <numFmt numFmtId="165" formatCode="[$-1C0A]d&quot; de &quot;mmmm&quot; de &quot;yyyy;@"/>
    <numFmt numFmtId="166" formatCode="000\-0000000\-0"/>
    <numFmt numFmtId="167" formatCode="0.0%"/>
    <numFmt numFmtId="168" formatCode="#,##0.00;[Red]#,##0.00"/>
    <numFmt numFmtId="169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hadow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12" fillId="0" borderId="0"/>
  </cellStyleXfs>
  <cellXfs count="147">
    <xf numFmtId="0" fontId="0" fillId="0" borderId="0" xfId="0"/>
    <xf numFmtId="14" fontId="2" fillId="0" borderId="0" xfId="0" applyNumberFormat="1" applyFont="1" applyAlignment="1">
      <alignment vertical="center"/>
    </xf>
    <xf numFmtId="0" fontId="0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/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6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 applyProtection="1">
      <alignment horizontal="left" vertical="center" wrapText="1"/>
      <protection locked="0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left" vertical="center" wrapText="1"/>
      <protection locked="0"/>
    </xf>
    <xf numFmtId="14" fontId="7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10" fontId="7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2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right" vertical="center" wrapText="1"/>
      <protection locked="0"/>
    </xf>
    <xf numFmtId="0" fontId="7" fillId="3" borderId="7" xfId="0" applyFont="1" applyFill="1" applyBorder="1" applyAlignment="1" applyProtection="1">
      <alignment horizontal="right" vertical="center" wrapText="1"/>
      <protection locked="0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11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57</xdr:row>
      <xdr:rowOff>0</xdr:rowOff>
    </xdr:from>
    <xdr:to>
      <xdr:col>9</xdr:col>
      <xdr:colOff>27672</xdr:colOff>
      <xdr:row>57</xdr:row>
      <xdr:rowOff>8932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4097000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9</xdr:col>
      <xdr:colOff>27672</xdr:colOff>
      <xdr:row>57</xdr:row>
      <xdr:rowOff>8932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4097000"/>
          <a:ext cx="27672" cy="8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87"/>
  <sheetViews>
    <sheetView tabSelected="1" view="pageBreakPreview" topLeftCell="A5" zoomScale="77" zoomScaleNormal="77" zoomScaleSheetLayoutView="77" zoomScalePageLayoutView="60" workbookViewId="0">
      <selection activeCell="A13" sqref="A13:AS13"/>
    </sheetView>
  </sheetViews>
  <sheetFormatPr baseColWidth="10" defaultRowHeight="15" x14ac:dyDescent="0.25"/>
  <cols>
    <col min="1" max="1" width="4.42578125" style="2" bestFit="1" customWidth="1"/>
    <col min="2" max="2" width="19.5703125" style="2" hidden="1" customWidth="1"/>
    <col min="3" max="3" width="24.7109375" style="2" customWidth="1"/>
    <col min="4" max="4" width="28.7109375" style="2" customWidth="1"/>
    <col min="5" max="5" width="15.28515625" style="2" hidden="1" customWidth="1"/>
    <col min="6" max="6" width="16.28515625" style="2" hidden="1" customWidth="1"/>
    <col min="7" max="7" width="7.7109375" style="2" hidden="1" customWidth="1"/>
    <col min="8" max="8" width="12.5703125" style="2" hidden="1" customWidth="1"/>
    <col min="9" max="9" width="14.85546875" style="2" hidden="1" customWidth="1"/>
    <col min="10" max="10" width="14.7109375" style="2" customWidth="1"/>
    <col min="11" max="11" width="14.7109375" style="2" hidden="1" customWidth="1"/>
    <col min="12" max="12" width="17.28515625" style="2" hidden="1" customWidth="1"/>
    <col min="13" max="13" width="21.7109375" style="2" hidden="1" customWidth="1"/>
    <col min="14" max="15" width="18.85546875" style="2" hidden="1" customWidth="1"/>
    <col min="16" max="16" width="18.140625" style="2" hidden="1" customWidth="1"/>
    <col min="17" max="18" width="0" style="2" hidden="1" customWidth="1"/>
    <col min="19" max="19" width="18.5703125" style="2" hidden="1" customWidth="1"/>
    <col min="20" max="20" width="21.42578125" style="2" hidden="1" customWidth="1"/>
    <col min="21" max="24" width="0" style="2" hidden="1" customWidth="1"/>
    <col min="25" max="25" width="1" style="2" hidden="1" customWidth="1"/>
    <col min="26" max="26" width="6.140625" style="2" hidden="1" customWidth="1"/>
    <col min="27" max="27" width="4.28515625" style="2" hidden="1" customWidth="1"/>
    <col min="28" max="30" width="0" style="2" hidden="1" customWidth="1"/>
    <col min="31" max="31" width="2.85546875" style="2" hidden="1" customWidth="1"/>
    <col min="32" max="44" width="0" style="2" hidden="1" customWidth="1"/>
    <col min="45" max="45" width="79" style="2" customWidth="1"/>
    <col min="46" max="16384" width="11.42578125" style="2"/>
  </cols>
  <sheetData>
    <row r="1" spans="1:138" customFormat="1" x14ac:dyDescent="0.25"/>
    <row r="2" spans="1:1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>
        <f>COUNTIF(AC16:AC58,"E")</f>
        <v>24</v>
      </c>
      <c r="T2" s="3">
        <f>COUNTIF(AD16:AD58,"R")</f>
        <v>24</v>
      </c>
      <c r="V2" s="3">
        <f>COUNTIF(AB16:AB58,"PEREZ")</f>
        <v>10</v>
      </c>
      <c r="W2" s="3">
        <f>COUNTIF(AB16:AB58,"PADUA")</f>
        <v>14</v>
      </c>
      <c r="AS2" s="1"/>
    </row>
    <row r="3" spans="1:1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AS3" s="1"/>
    </row>
    <row r="12" spans="1:138" customFormat="1" ht="15.75" thickBot="1" x14ac:dyDescent="0.3">
      <c r="A12" s="141" t="s">
        <v>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</row>
    <row r="13" spans="1:138" s="4" customFormat="1" ht="93.75" customHeight="1" thickBot="1" x14ac:dyDescent="0.3">
      <c r="A13" s="142" t="s">
        <v>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4"/>
    </row>
    <row r="15" spans="1:138" s="5" customFormat="1" x14ac:dyDescent="0.25">
      <c r="A15" s="135" t="s">
        <v>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7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138" s="17" customFormat="1" ht="42.75" x14ac:dyDescent="0.25">
      <c r="A16" s="6" t="s">
        <v>3</v>
      </c>
      <c r="B16" s="6" t="s">
        <v>4</v>
      </c>
      <c r="C16" s="7" t="s">
        <v>5</v>
      </c>
      <c r="D16" s="7" t="s">
        <v>6</v>
      </c>
      <c r="E16" s="6" t="s">
        <v>7</v>
      </c>
      <c r="F16" s="8" t="s">
        <v>8</v>
      </c>
      <c r="G16" s="8" t="s">
        <v>9</v>
      </c>
      <c r="H16" s="7" t="s">
        <v>10</v>
      </c>
      <c r="I16" s="9" t="s">
        <v>11</v>
      </c>
      <c r="J16" s="145" t="s">
        <v>12</v>
      </c>
      <c r="K16" s="146"/>
      <c r="L16" s="10" t="s">
        <v>13</v>
      </c>
      <c r="M16" s="11" t="s">
        <v>14</v>
      </c>
      <c r="N16" s="11" t="s">
        <v>15</v>
      </c>
      <c r="O16" s="11" t="s">
        <v>16</v>
      </c>
      <c r="P16" s="11" t="s">
        <v>17</v>
      </c>
      <c r="Q16" s="12" t="s">
        <v>18</v>
      </c>
      <c r="R16" s="12" t="s">
        <v>19</v>
      </c>
      <c r="S16" s="13" t="s">
        <v>20</v>
      </c>
      <c r="T16" s="7" t="s">
        <v>12</v>
      </c>
      <c r="U16" s="12" t="s">
        <v>18</v>
      </c>
      <c r="V16" s="12" t="s">
        <v>19</v>
      </c>
      <c r="W16" s="12" t="s">
        <v>18</v>
      </c>
      <c r="X16" s="12" t="s">
        <v>19</v>
      </c>
      <c r="Y16" s="2"/>
      <c r="Z16" s="2"/>
      <c r="AA16" s="14"/>
      <c r="AB16" s="12" t="s">
        <v>21</v>
      </c>
      <c r="AC16" s="12" t="s">
        <v>22</v>
      </c>
      <c r="AD16" s="12" t="s">
        <v>23</v>
      </c>
      <c r="AE16" s="15"/>
      <c r="AF16" s="16" t="s">
        <v>24</v>
      </c>
      <c r="AG16" s="16" t="s">
        <v>25</v>
      </c>
      <c r="AH16" s="16" t="s">
        <v>26</v>
      </c>
      <c r="AI16" s="15"/>
      <c r="AJ16" s="16" t="s">
        <v>24</v>
      </c>
      <c r="AK16" s="16" t="s">
        <v>25</v>
      </c>
      <c r="AL16" s="16" t="s">
        <v>27</v>
      </c>
      <c r="AS16" s="11" t="s">
        <v>28</v>
      </c>
    </row>
    <row r="17" spans="1:45" s="19" customFormat="1" ht="90" hidden="1" customHeight="1" x14ac:dyDescent="0.25">
      <c r="A17" s="18"/>
      <c r="C17" s="20"/>
      <c r="D17" s="21"/>
      <c r="E17" s="22"/>
      <c r="F17" s="18"/>
      <c r="G17" s="23"/>
      <c r="H17" s="18"/>
      <c r="I17" s="18"/>
      <c r="J17" s="125"/>
      <c r="K17" s="125"/>
      <c r="L17" s="24"/>
      <c r="M17" s="24"/>
      <c r="N17" s="24"/>
      <c r="O17" s="24"/>
      <c r="P17" s="24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7"/>
      <c r="AB17" s="28"/>
      <c r="AC17" s="29"/>
      <c r="AD17" s="30"/>
      <c r="AF17" s="28"/>
      <c r="AG17" s="28"/>
      <c r="AH17" s="28"/>
      <c r="AJ17" s="28"/>
      <c r="AK17" s="28"/>
      <c r="AL17" s="28"/>
    </row>
    <row r="18" spans="1:45" s="19" customFormat="1" ht="90" hidden="1" customHeight="1" x14ac:dyDescent="0.25">
      <c r="A18" s="18"/>
      <c r="B18" s="18"/>
      <c r="C18" s="20"/>
      <c r="D18" s="21"/>
      <c r="E18" s="22"/>
      <c r="F18" s="18"/>
      <c r="G18" s="23"/>
      <c r="H18" s="18"/>
      <c r="I18" s="18"/>
      <c r="J18" s="125"/>
      <c r="K18" s="125"/>
      <c r="L18" s="24"/>
      <c r="M18" s="24"/>
      <c r="N18" s="24"/>
      <c r="O18" s="24"/>
      <c r="P18" s="24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7"/>
      <c r="AB18" s="28"/>
      <c r="AC18" s="29"/>
      <c r="AD18" s="30"/>
      <c r="AF18" s="28"/>
      <c r="AG18" s="28"/>
      <c r="AH18" s="28"/>
      <c r="AJ18" s="28"/>
      <c r="AK18" s="28"/>
      <c r="AL18" s="28"/>
    </row>
    <row r="19" spans="1:45" s="19" customFormat="1" ht="90" hidden="1" customHeight="1" x14ac:dyDescent="0.25">
      <c r="A19" s="18"/>
      <c r="B19" s="18"/>
      <c r="C19" s="20"/>
      <c r="D19" s="21"/>
      <c r="E19" s="22"/>
      <c r="F19" s="18"/>
      <c r="G19" s="31"/>
      <c r="H19" s="18"/>
      <c r="I19" s="18"/>
      <c r="J19" s="125"/>
      <c r="K19" s="125"/>
      <c r="L19" s="24"/>
      <c r="M19" s="24"/>
      <c r="N19" s="24"/>
      <c r="O19" s="32"/>
      <c r="P19" s="24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7"/>
      <c r="AB19" s="28"/>
      <c r="AC19" s="29"/>
      <c r="AD19" s="30"/>
      <c r="AF19" s="28"/>
      <c r="AG19" s="28"/>
      <c r="AH19" s="28"/>
      <c r="AJ19" s="28"/>
      <c r="AK19" s="28"/>
      <c r="AL19" s="28"/>
    </row>
    <row r="20" spans="1:45" s="19" customFormat="1" ht="30" customHeight="1" x14ac:dyDescent="0.25">
      <c r="A20" s="18">
        <v>1</v>
      </c>
      <c r="B20" s="18"/>
      <c r="C20" s="20" t="s">
        <v>29</v>
      </c>
      <c r="D20" s="21" t="s">
        <v>30</v>
      </c>
      <c r="E20" s="22" t="s">
        <v>31</v>
      </c>
      <c r="F20" s="18" t="str">
        <f>DATEDIF(Q20,R20,"y") + DATEDIF(U20,V20,"y") + DATEDIF(W20,X20,"y") + SUM(AF20) &amp; " años " &amp; DATEDIF(Q20,R20,"ym") + DATEDIF(U20,V20,"ym") + DATEDIF(W20,X20,"ym") + SUM(AG20) - SUM(AK20) &amp; " meses " &amp; DATEDIF(Q20,R20,"md") + DATEDIF(U20,V20,"md") + DATEDIF(W20,X20,"md") - SUM(AL20) &amp; " días"</f>
        <v>23 años 2 meses 11 días</v>
      </c>
      <c r="G20" s="31">
        <v>0.67500000000000004</v>
      </c>
      <c r="H20" s="18" t="str">
        <f>DATEDIF(S20,R20,"y") &amp; " años " &amp; DATEDIF(S20,R20,"ym") &amp; " meses " &amp; DATEDIF(S20,R20,"md") &amp; " días"</f>
        <v>50 años 0 meses 18 días</v>
      </c>
      <c r="I20" s="18" t="str">
        <f>DATEDIF(T20,R20,"y") &amp; " años " &amp; DATEDIF(T20,R20,"ym") &amp; " meses " &amp; DATEDIF(T20,R20,"md") &amp; " días"</f>
        <v>7 años 6 meses 0 días</v>
      </c>
      <c r="J20" s="125"/>
      <c r="K20" s="125"/>
      <c r="L20" s="24">
        <v>29343.321</v>
      </c>
      <c r="M20" s="24">
        <f>L20*G20</f>
        <v>19806.741675000001</v>
      </c>
      <c r="N20" s="24"/>
      <c r="O20" s="24" t="s">
        <v>32</v>
      </c>
      <c r="P20" s="24" t="s">
        <v>33</v>
      </c>
      <c r="Q20" s="25">
        <v>38817</v>
      </c>
      <c r="R20" s="25">
        <v>45170</v>
      </c>
      <c r="S20" s="25">
        <v>26890</v>
      </c>
      <c r="T20" s="25">
        <v>42430</v>
      </c>
      <c r="U20" s="25">
        <v>36664</v>
      </c>
      <c r="V20" s="25">
        <v>38785</v>
      </c>
      <c r="W20" s="25"/>
      <c r="X20" s="25"/>
      <c r="Y20" s="26"/>
      <c r="Z20" s="26"/>
      <c r="AA20" s="27"/>
      <c r="AB20" s="28" t="s">
        <v>34</v>
      </c>
      <c r="AC20" s="29" t="s">
        <v>35</v>
      </c>
      <c r="AD20" s="33" t="s">
        <v>36</v>
      </c>
      <c r="AF20" s="28">
        <v>1</v>
      </c>
      <c r="AG20" s="28">
        <v>1</v>
      </c>
      <c r="AH20" s="28"/>
      <c r="AJ20" s="28"/>
      <c r="AK20" s="28">
        <v>12</v>
      </c>
      <c r="AL20" s="28">
        <v>30</v>
      </c>
      <c r="AS20" s="24" t="s">
        <v>37</v>
      </c>
    </row>
    <row r="21" spans="1:45" s="19" customFormat="1" ht="30" customHeight="1" x14ac:dyDescent="0.25">
      <c r="A21" s="18">
        <v>2</v>
      </c>
      <c r="B21" s="18"/>
      <c r="C21" s="34" t="s">
        <v>38</v>
      </c>
      <c r="D21" s="34" t="s">
        <v>39</v>
      </c>
      <c r="E21" s="35" t="s">
        <v>40</v>
      </c>
      <c r="F21" s="18" t="str">
        <f>DATEDIF(Q21,R21,"y") + DATEDIF(U21,V21,"y") + DATEDIF(W21,X21,"y") + SUM(AF21) &amp; " años " &amp; DATEDIF(Q21,R21,"ym") + DATEDIF(U21,V21,"ym") + DATEDIF(W21,X21,"ym") + SUM(AG21) - SUM(AK21) &amp; " meses " &amp; DATEDIF(Q21,R21,"md") + DATEDIF(U21,V21,"md") + DATEDIF(W21,X21,"md") - SUM(AL21) &amp; " días"</f>
        <v>26 años 11 meses 10 días</v>
      </c>
      <c r="G21" s="31">
        <v>0.77500000000000002</v>
      </c>
      <c r="H21" s="18" t="str">
        <f>DATEDIF(S21,R21,"y") &amp; " años " &amp; DATEDIF(S21,R21,"ym") &amp; " meses " &amp; DATEDIF(S21,R21,"md") &amp; " días"</f>
        <v>48 años 1 meses 11 días</v>
      </c>
      <c r="I21" s="18" t="str">
        <f>DATEDIF(T21,R21,"y") &amp; " años " &amp; DATEDIF(T21,R21,"ym") &amp; " meses " &amp; DATEDIF(T21,R21,"md") &amp; " días"</f>
        <v>3 años 5 meses 19 días</v>
      </c>
      <c r="J21" s="139"/>
      <c r="K21" s="140"/>
      <c r="L21" s="36">
        <v>17500</v>
      </c>
      <c r="M21" s="24">
        <f>L21*G21</f>
        <v>13562.5</v>
      </c>
      <c r="N21" s="24"/>
      <c r="O21" s="24" t="s">
        <v>41</v>
      </c>
      <c r="P21" s="24" t="s">
        <v>42</v>
      </c>
      <c r="Q21" s="37">
        <v>32396</v>
      </c>
      <c r="R21" s="37">
        <v>42236</v>
      </c>
      <c r="S21" s="37">
        <v>24662</v>
      </c>
      <c r="T21" s="37">
        <v>40969</v>
      </c>
      <c r="U21" s="25"/>
      <c r="V21" s="25"/>
      <c r="W21" s="25"/>
      <c r="X21" s="25"/>
      <c r="Z21" s="27"/>
      <c r="AB21" s="28" t="s">
        <v>43</v>
      </c>
      <c r="AC21" s="29" t="s">
        <v>35</v>
      </c>
      <c r="AD21" s="33" t="s">
        <v>36</v>
      </c>
      <c r="AF21" s="28"/>
      <c r="AG21" s="28"/>
      <c r="AH21" s="28"/>
      <c r="AJ21" s="28"/>
      <c r="AK21" s="28"/>
      <c r="AL21" s="28"/>
      <c r="AS21" s="18" t="s">
        <v>44</v>
      </c>
    </row>
    <row r="22" spans="1:45" s="19" customFormat="1" ht="30" customHeight="1" x14ac:dyDescent="0.25">
      <c r="A22" s="18">
        <v>3</v>
      </c>
      <c r="B22" s="18"/>
      <c r="C22" s="20" t="s">
        <v>45</v>
      </c>
      <c r="D22" s="21" t="s">
        <v>46</v>
      </c>
      <c r="E22" s="22" t="s">
        <v>47</v>
      </c>
      <c r="F22" s="18" t="str">
        <f t="shared" ref="F22:F23" si="0">DATEDIF(Q22,R22,"y") + DATEDIF(U22,V22,"y") + DATEDIF(W22,X22,"y") + SUM(AF22) &amp; " años " &amp; DATEDIF(Q22,R22,"ym") + DATEDIF(U22,V22,"ym") + DATEDIF(W22,X22,"ym") + SUM(AG22) - SUM(AK22) &amp; " meses " &amp; DATEDIF(Q22,R22,"md") + DATEDIF(U22,V22,"md") + DATEDIF(W22,X22,"md") - SUM(AL22) &amp; " días"</f>
        <v>26 años 7 meses 0 días</v>
      </c>
      <c r="G22" s="31">
        <v>0.77500000000000002</v>
      </c>
      <c r="H22" s="18" t="str">
        <f t="shared" ref="H22:H23" si="1">DATEDIF(S22,R22,"y") &amp; " años " &amp; DATEDIF(S22,R22,"ym") &amp; " meses " &amp; DATEDIF(S22,R22,"md") &amp; " días"</f>
        <v>45 años 6 meses 7 días</v>
      </c>
      <c r="I22" s="18" t="str">
        <f t="shared" ref="I22:I23" si="2">DATEDIF(T22,R22,"y") &amp; " años " &amp; DATEDIF(T22,R22,"ym") &amp; " meses " &amp; DATEDIF(T22,R22,"md") &amp; " días"</f>
        <v>7 años 6 meses 0 días</v>
      </c>
      <c r="J22" s="125"/>
      <c r="K22" s="125"/>
      <c r="L22" s="24">
        <v>27563.58</v>
      </c>
      <c r="M22" s="24">
        <f t="shared" ref="M22:M38" si="3">L22*G22</f>
        <v>21361.774500000003</v>
      </c>
      <c r="N22" s="24"/>
      <c r="O22" s="24" t="s">
        <v>32</v>
      </c>
      <c r="P22" s="24" t="s">
        <v>48</v>
      </c>
      <c r="Q22" s="25">
        <v>35462</v>
      </c>
      <c r="R22" s="25">
        <v>45170</v>
      </c>
      <c r="S22" s="25">
        <v>28546</v>
      </c>
      <c r="T22" s="25">
        <v>42430</v>
      </c>
      <c r="U22" s="25"/>
      <c r="V22" s="25"/>
      <c r="W22" s="25"/>
      <c r="X22" s="25"/>
      <c r="Y22" s="26"/>
      <c r="Z22" s="26"/>
      <c r="AA22" s="27"/>
      <c r="AB22" s="28" t="s">
        <v>49</v>
      </c>
      <c r="AC22" s="29" t="s">
        <v>35</v>
      </c>
      <c r="AD22" s="33" t="s">
        <v>36</v>
      </c>
      <c r="AF22" s="28"/>
      <c r="AG22" s="28"/>
      <c r="AH22" s="28"/>
      <c r="AJ22" s="28"/>
      <c r="AK22" s="28"/>
      <c r="AL22" s="28"/>
      <c r="AS22" s="24" t="s">
        <v>37</v>
      </c>
    </row>
    <row r="23" spans="1:45" s="19" customFormat="1" ht="30" customHeight="1" x14ac:dyDescent="0.25">
      <c r="A23" s="18">
        <v>4</v>
      </c>
      <c r="B23" s="18"/>
      <c r="C23" s="20" t="s">
        <v>50</v>
      </c>
      <c r="D23" s="21" t="s">
        <v>51</v>
      </c>
      <c r="E23" s="22" t="s">
        <v>52</v>
      </c>
      <c r="F23" s="18" t="str">
        <f t="shared" si="0"/>
        <v>25 años 2 meses 0 días</v>
      </c>
      <c r="G23" s="31">
        <v>0.72499999999999998</v>
      </c>
      <c r="H23" s="18" t="str">
        <f t="shared" si="1"/>
        <v>44 años 9 meses 4 días</v>
      </c>
      <c r="I23" s="18" t="str">
        <f t="shared" si="2"/>
        <v>6 años 6 meses 0 días</v>
      </c>
      <c r="J23" s="125"/>
      <c r="K23" s="125"/>
      <c r="L23" s="36">
        <v>25039.85</v>
      </c>
      <c r="M23" s="24">
        <f t="shared" si="3"/>
        <v>18153.891249999997</v>
      </c>
      <c r="N23" s="24"/>
      <c r="O23" s="32" t="s">
        <v>32</v>
      </c>
      <c r="P23" s="24" t="s">
        <v>53</v>
      </c>
      <c r="Q23" s="25">
        <v>35977</v>
      </c>
      <c r="R23" s="25">
        <v>45170</v>
      </c>
      <c r="S23" s="25">
        <v>28822</v>
      </c>
      <c r="T23" s="25">
        <v>42795</v>
      </c>
      <c r="U23" s="25"/>
      <c r="V23" s="25"/>
      <c r="W23" s="25"/>
      <c r="X23" s="25"/>
      <c r="Y23" s="26"/>
      <c r="Z23" s="26"/>
      <c r="AA23" s="27"/>
      <c r="AB23" s="28" t="s">
        <v>49</v>
      </c>
      <c r="AC23" s="29" t="s">
        <v>35</v>
      </c>
      <c r="AD23" s="33" t="s">
        <v>36</v>
      </c>
      <c r="AF23" s="28"/>
      <c r="AG23" s="28"/>
      <c r="AH23" s="28"/>
      <c r="AJ23" s="28"/>
      <c r="AK23" s="28"/>
      <c r="AL23" s="28"/>
      <c r="AS23" s="24" t="s">
        <v>37</v>
      </c>
    </row>
    <row r="24" spans="1:45" s="19" customFormat="1" ht="30" customHeight="1" x14ac:dyDescent="0.25">
      <c r="A24" s="18">
        <v>5</v>
      </c>
      <c r="B24" s="18"/>
      <c r="C24" s="20" t="s">
        <v>54</v>
      </c>
      <c r="D24" s="21" t="s">
        <v>55</v>
      </c>
      <c r="E24" s="22" t="s">
        <v>56</v>
      </c>
      <c r="F24" s="18" t="str">
        <f>DATEDIF(Q24,R24,"y") + DATEDIF(U24,V24,"y") + DATEDIF(W24,X24,"y") + SUM(AF24) &amp; " años " &amp; DATEDIF(Q24,R24,"ym") + DATEDIF(U24,V24,"ym") + DATEDIF(W24,X24,"ym") + SUM(AG24) - SUM(AK24) &amp; " meses " &amp; DATEDIF(Q24,R24,"md") + DATEDIF(U24,V24,"md") + DATEDIF(W24,X24,"md") - SUM(AL24) &amp; " días"</f>
        <v>20 años 0 meses 0 días</v>
      </c>
      <c r="G24" s="23">
        <v>0.6</v>
      </c>
      <c r="H24" s="18" t="str">
        <f>DATEDIF(S24,R24,"y") &amp; " años " &amp; DATEDIF(S24,R24,"ym") &amp; " meses " &amp; DATEDIF(S24,R24,"md") &amp; " días"</f>
        <v>44 años 5 meses 0 días</v>
      </c>
      <c r="I24" s="18" t="str">
        <f>DATEDIF(T24,R24,"y") &amp; " años " &amp; DATEDIF(T24,R24,"ym") &amp; " meses " &amp; DATEDIF(T24,R24,"md") &amp; " días"</f>
        <v>3 años 3 meses 5 días</v>
      </c>
      <c r="J24" s="125"/>
      <c r="K24" s="125"/>
      <c r="L24" s="24">
        <v>22588.39</v>
      </c>
      <c r="M24" s="24">
        <f t="shared" si="3"/>
        <v>13553.034</v>
      </c>
      <c r="N24" s="32" t="s">
        <v>57</v>
      </c>
      <c r="O24" s="32" t="s">
        <v>32</v>
      </c>
      <c r="P24" s="24" t="s">
        <v>58</v>
      </c>
      <c r="Q24" s="25">
        <v>37773</v>
      </c>
      <c r="R24" s="25">
        <v>45078</v>
      </c>
      <c r="S24" s="25">
        <v>28856</v>
      </c>
      <c r="T24" s="25">
        <v>43888</v>
      </c>
      <c r="U24" s="25"/>
      <c r="V24" s="25"/>
      <c r="W24" s="25"/>
      <c r="X24" s="25"/>
      <c r="Y24" s="26"/>
      <c r="Z24" s="26"/>
      <c r="AA24" s="27"/>
      <c r="AB24" s="28" t="s">
        <v>49</v>
      </c>
      <c r="AC24" s="29" t="s">
        <v>35</v>
      </c>
      <c r="AD24" s="33" t="s">
        <v>36</v>
      </c>
      <c r="AF24" s="28"/>
      <c r="AG24" s="28"/>
      <c r="AH24" s="28"/>
      <c r="AJ24" s="28"/>
      <c r="AK24" s="28"/>
      <c r="AL24" s="28"/>
      <c r="AS24" s="24" t="s">
        <v>59</v>
      </c>
    </row>
    <row r="25" spans="1:45" s="19" customFormat="1" ht="30" customHeight="1" x14ac:dyDescent="0.25">
      <c r="A25" s="18">
        <v>6</v>
      </c>
      <c r="B25" s="18"/>
      <c r="C25" s="20" t="s">
        <v>54</v>
      </c>
      <c r="D25" s="21" t="s">
        <v>60</v>
      </c>
      <c r="E25" s="22" t="s">
        <v>61</v>
      </c>
      <c r="F25" s="18" t="str">
        <f>DATEDIF(Q25,R25,"y") + DATEDIF(U25,V25,"y") + DATEDIF(W25,X25,"y") + SUM(AF25) &amp; " años " &amp; DATEDIF(Q25,R25,"ym") + DATEDIF(U25,V25,"ym") + DATEDIF(W25,X25,"ym") + SUM(AG25) - SUM(AK25) &amp; " meses " &amp; DATEDIF(Q25,R25,"md") + DATEDIF(U25,V25,"md") + DATEDIF(W25,X25,"md") - SUM(AL25) &amp; " días"</f>
        <v>20 años 0 meses 3 días</v>
      </c>
      <c r="G25" s="23">
        <v>0.6</v>
      </c>
      <c r="H25" s="18" t="str">
        <f>DATEDIF(S25,R25,"y") &amp; " años " &amp; DATEDIF(S25,R25,"ym") &amp; " meses " &amp; DATEDIF(S25,R25,"md") &amp; " días"</f>
        <v>40 años 2 meses 25 días</v>
      </c>
      <c r="I25" s="18" t="str">
        <f>DATEDIF(T25,R25,"y") &amp; " años " &amp; DATEDIF(T25,R25,"ym") &amp; " meses " &amp; DATEDIF(T25,R25,"md") &amp; " días"</f>
        <v>3 años 1 meses 8 días</v>
      </c>
      <c r="J25" s="125"/>
      <c r="K25" s="125"/>
      <c r="L25" s="24">
        <v>22588.39</v>
      </c>
      <c r="M25" s="24">
        <f t="shared" si="3"/>
        <v>13553.034</v>
      </c>
      <c r="N25" s="32" t="s">
        <v>57</v>
      </c>
      <c r="O25" s="32" t="s">
        <v>32</v>
      </c>
      <c r="P25" s="24" t="s">
        <v>62</v>
      </c>
      <c r="Q25" s="25">
        <v>37712</v>
      </c>
      <c r="R25" s="25">
        <v>45020</v>
      </c>
      <c r="S25" s="25">
        <v>30326</v>
      </c>
      <c r="T25" s="25">
        <v>43888</v>
      </c>
      <c r="U25" s="25"/>
      <c r="V25" s="25"/>
      <c r="W25" s="25"/>
      <c r="X25" s="25"/>
      <c r="Y25" s="26"/>
      <c r="Z25" s="26"/>
      <c r="AA25" s="27"/>
      <c r="AB25" s="28" t="s">
        <v>49</v>
      </c>
      <c r="AC25" s="29" t="s">
        <v>35</v>
      </c>
      <c r="AD25" s="33" t="s">
        <v>36</v>
      </c>
      <c r="AF25" s="28"/>
      <c r="AG25" s="28"/>
      <c r="AH25" s="28"/>
      <c r="AJ25" s="28"/>
      <c r="AK25" s="28"/>
      <c r="AL25" s="28"/>
      <c r="AS25" s="24" t="s">
        <v>59</v>
      </c>
    </row>
    <row r="26" spans="1:45" s="19" customFormat="1" ht="30" customHeight="1" x14ac:dyDescent="0.25">
      <c r="A26" s="18">
        <v>7</v>
      </c>
      <c r="B26" s="18"/>
      <c r="C26" s="20" t="s">
        <v>54</v>
      </c>
      <c r="D26" s="21" t="s">
        <v>63</v>
      </c>
      <c r="E26" s="22" t="s">
        <v>64</v>
      </c>
      <c r="F26" s="18" t="str">
        <f>DATEDIF(Q26,R26,"y") + DATEDIF(U26,V26,"y") + DATEDIF(W26,X26,"y") + SUM(AF26) &amp; " años " &amp; DATEDIF(Q26,R26,"ym") + DATEDIF(U26,V26,"ym") + DATEDIF(W26,X26,"ym") + SUM(AG26) - SUM(AK26) &amp; " meses " &amp; DATEDIF(Q26,R26,"md") + DATEDIF(U26,V26,"md") + DATEDIF(W26,X26,"md") - SUM(AL26) &amp; " días"</f>
        <v>20 años 0 meses 0 días</v>
      </c>
      <c r="G26" s="31">
        <v>0.6</v>
      </c>
      <c r="H26" s="18" t="str">
        <f>DATEDIF(S26,R26,"y") &amp; " años " &amp; DATEDIF(S26,R26,"ym") &amp; " meses " &amp; DATEDIF(S26,R26,"md") &amp; " días"</f>
        <v>42 años 11 meses 29 días</v>
      </c>
      <c r="I26" s="18" t="str">
        <f>DATEDIF(T26,R26,"y") &amp; " años " &amp; DATEDIF(T26,R26,"ym") &amp; " meses " &amp; DATEDIF(T26,R26,"md") &amp; " días"</f>
        <v>4 años 3 meses 0 días</v>
      </c>
      <c r="J26" s="125"/>
      <c r="K26" s="125"/>
      <c r="L26" s="24">
        <f>22588.39+4400</f>
        <v>26988.39</v>
      </c>
      <c r="M26" s="24">
        <f t="shared" si="3"/>
        <v>16193.034</v>
      </c>
      <c r="N26" s="32" t="s">
        <v>57</v>
      </c>
      <c r="O26" s="32" t="s">
        <v>32</v>
      </c>
      <c r="P26" s="24" t="s">
        <v>65</v>
      </c>
      <c r="Q26" s="25">
        <v>37773</v>
      </c>
      <c r="R26" s="25">
        <v>45078</v>
      </c>
      <c r="S26" s="25">
        <v>29375</v>
      </c>
      <c r="T26" s="25">
        <v>43525</v>
      </c>
      <c r="U26" s="25"/>
      <c r="V26" s="25"/>
      <c r="W26" s="25"/>
      <c r="X26" s="25"/>
      <c r="Y26" s="26"/>
      <c r="Z26" s="26"/>
      <c r="AA26" s="27"/>
      <c r="AB26" s="28" t="s">
        <v>49</v>
      </c>
      <c r="AC26" s="29" t="s">
        <v>35</v>
      </c>
      <c r="AD26" s="33" t="s">
        <v>36</v>
      </c>
      <c r="AF26" s="28"/>
      <c r="AG26" s="28"/>
      <c r="AH26" s="28"/>
      <c r="AJ26" s="28"/>
      <c r="AK26" s="28"/>
      <c r="AL26" s="28"/>
      <c r="AS26" s="24" t="s">
        <v>59</v>
      </c>
    </row>
    <row r="27" spans="1:45" s="19" customFormat="1" ht="30" customHeight="1" x14ac:dyDescent="0.25">
      <c r="A27" s="18">
        <v>8</v>
      </c>
      <c r="B27" s="18"/>
      <c r="C27" s="20" t="s">
        <v>54</v>
      </c>
      <c r="D27" s="21" t="s">
        <v>66</v>
      </c>
      <c r="E27" s="22" t="s">
        <v>67</v>
      </c>
      <c r="F27" s="18" t="str">
        <f t="shared" ref="F27:F38" si="4">DATEDIF(Q27,R27,"y") + DATEDIF(U27,V27,"y") + DATEDIF(W27,X27,"y") + SUM(AF27) &amp; " años " &amp; DATEDIF(Q27,R27,"ym") + DATEDIF(U27,V27,"ym") + DATEDIF(W27,X27,"ym") + SUM(AG27) - SUM(AK27) &amp; " meses " &amp; DATEDIF(Q27,R27,"md") + DATEDIF(U27,V27,"md") + DATEDIF(W27,X27,"md") - SUM(AL27) &amp; " días"</f>
        <v>22 años 0 meses 5 días</v>
      </c>
      <c r="G27" s="23">
        <v>0.65</v>
      </c>
      <c r="H27" s="18" t="str">
        <f t="shared" ref="H27:H38" si="5">DATEDIF(S27,R27,"y") &amp; " años " &amp; DATEDIF(S27,R27,"ym") &amp; " meses " &amp; DATEDIF(S27,R27,"md") &amp; " días"</f>
        <v>44 años 5 meses 14 días</v>
      </c>
      <c r="I27" s="18" t="str">
        <f t="shared" ref="I27:I38" si="6">DATEDIF(T27,R27,"y") &amp; " años " &amp; DATEDIF(T27,R27,"ym") &amp; " meses " &amp; DATEDIF(T27,R27,"md") &amp; " días"</f>
        <v>5 años 3 meses 19 días</v>
      </c>
      <c r="J27" s="125"/>
      <c r="K27" s="125"/>
      <c r="L27" s="24">
        <f>23826.3+8000</f>
        <v>31826.3</v>
      </c>
      <c r="M27" s="24">
        <f t="shared" si="3"/>
        <v>20687.095000000001</v>
      </c>
      <c r="N27" s="32" t="s">
        <v>57</v>
      </c>
      <c r="O27" s="32" t="s">
        <v>32</v>
      </c>
      <c r="P27" s="24" t="s">
        <v>68</v>
      </c>
      <c r="Q27" s="25">
        <v>37787</v>
      </c>
      <c r="R27" s="25">
        <v>45092</v>
      </c>
      <c r="S27" s="25">
        <v>28856</v>
      </c>
      <c r="T27" s="25">
        <v>43158</v>
      </c>
      <c r="U27" s="25">
        <v>36557</v>
      </c>
      <c r="V27" s="25">
        <v>37293</v>
      </c>
      <c r="W27" s="25"/>
      <c r="X27" s="25"/>
      <c r="Y27" s="26"/>
      <c r="Z27" s="26"/>
      <c r="AA27" s="27"/>
      <c r="AB27" s="28" t="s">
        <v>49</v>
      </c>
      <c r="AC27" s="29" t="s">
        <v>35</v>
      </c>
      <c r="AD27" s="33" t="s">
        <v>36</v>
      </c>
      <c r="AF27" s="28"/>
      <c r="AG27" s="28"/>
      <c r="AH27" s="28"/>
      <c r="AJ27" s="28"/>
      <c r="AK27" s="28"/>
      <c r="AL27" s="28"/>
      <c r="AS27" s="24" t="s">
        <v>59</v>
      </c>
    </row>
    <row r="28" spans="1:45" s="19" customFormat="1" ht="30" customHeight="1" x14ac:dyDescent="0.25">
      <c r="A28" s="18">
        <v>9</v>
      </c>
      <c r="B28" s="18"/>
      <c r="C28" s="20" t="s">
        <v>54</v>
      </c>
      <c r="D28" s="21" t="s">
        <v>69</v>
      </c>
      <c r="E28" s="22" t="s">
        <v>70</v>
      </c>
      <c r="F28" s="18" t="str">
        <f t="shared" si="4"/>
        <v>20 años 0 meses 0 días</v>
      </c>
      <c r="G28" s="31">
        <v>0.6</v>
      </c>
      <c r="H28" s="18" t="str">
        <f t="shared" si="5"/>
        <v>47 años 1 meses 26 días</v>
      </c>
      <c r="I28" s="18" t="str">
        <f t="shared" si="6"/>
        <v>4 años 3 meses 0 días</v>
      </c>
      <c r="J28" s="125"/>
      <c r="K28" s="125"/>
      <c r="L28" s="24">
        <v>22588.39</v>
      </c>
      <c r="M28" s="24">
        <f t="shared" si="3"/>
        <v>13553.034</v>
      </c>
      <c r="N28" s="32" t="s">
        <v>57</v>
      </c>
      <c r="O28" s="32" t="s">
        <v>32</v>
      </c>
      <c r="P28" s="24" t="s">
        <v>71</v>
      </c>
      <c r="Q28" s="25">
        <v>37773</v>
      </c>
      <c r="R28" s="25">
        <v>45078</v>
      </c>
      <c r="S28" s="25">
        <v>27856</v>
      </c>
      <c r="T28" s="25">
        <v>43525</v>
      </c>
      <c r="U28" s="25"/>
      <c r="V28" s="25"/>
      <c r="W28" s="25"/>
      <c r="X28" s="25"/>
      <c r="Y28" s="26"/>
      <c r="Z28" s="26"/>
      <c r="AA28" s="27"/>
      <c r="AB28" s="28" t="s">
        <v>49</v>
      </c>
      <c r="AC28" s="29" t="s">
        <v>35</v>
      </c>
      <c r="AD28" s="33" t="s">
        <v>36</v>
      </c>
      <c r="AF28" s="28"/>
      <c r="AG28" s="28"/>
      <c r="AH28" s="28"/>
      <c r="AJ28" s="28"/>
      <c r="AK28" s="28"/>
      <c r="AL28" s="28"/>
      <c r="AS28" s="24" t="s">
        <v>59</v>
      </c>
    </row>
    <row r="29" spans="1:45" s="19" customFormat="1" ht="30" customHeight="1" x14ac:dyDescent="0.25">
      <c r="A29" s="18">
        <v>10</v>
      </c>
      <c r="B29" s="18"/>
      <c r="C29" s="20" t="s">
        <v>54</v>
      </c>
      <c r="D29" s="21" t="s">
        <v>72</v>
      </c>
      <c r="E29" s="22" t="s">
        <v>73</v>
      </c>
      <c r="F29" s="18" t="str">
        <f t="shared" si="4"/>
        <v>24 años 0 meses 18 días</v>
      </c>
      <c r="G29" s="23">
        <v>0.7</v>
      </c>
      <c r="H29" s="18" t="str">
        <f t="shared" si="5"/>
        <v>42 años 5 meses 8 días</v>
      </c>
      <c r="I29" s="18" t="str">
        <f t="shared" si="6"/>
        <v>8 años 3 meses 23 días</v>
      </c>
      <c r="J29" s="125"/>
      <c r="K29" s="125"/>
      <c r="L29" s="24">
        <v>23826.3</v>
      </c>
      <c r="M29" s="24">
        <f t="shared" si="3"/>
        <v>16678.41</v>
      </c>
      <c r="N29" s="32" t="s">
        <v>57</v>
      </c>
      <c r="O29" s="32" t="s">
        <v>32</v>
      </c>
      <c r="P29" s="24" t="s">
        <v>74</v>
      </c>
      <c r="Q29" s="25">
        <v>36312</v>
      </c>
      <c r="R29" s="25">
        <v>45096</v>
      </c>
      <c r="S29" s="25">
        <v>29597</v>
      </c>
      <c r="T29" s="25">
        <v>42062</v>
      </c>
      <c r="U29" s="25"/>
      <c r="V29" s="25"/>
      <c r="W29" s="25"/>
      <c r="X29" s="25"/>
      <c r="Y29" s="26"/>
      <c r="Z29" s="26"/>
      <c r="AA29" s="27"/>
      <c r="AB29" s="28" t="s">
        <v>49</v>
      </c>
      <c r="AC29" s="29" t="s">
        <v>35</v>
      </c>
      <c r="AD29" s="33" t="s">
        <v>36</v>
      </c>
      <c r="AF29" s="28"/>
      <c r="AG29" s="28"/>
      <c r="AH29" s="28"/>
      <c r="AJ29" s="28"/>
      <c r="AK29" s="28"/>
      <c r="AL29" s="28"/>
      <c r="AS29" s="24" t="s">
        <v>59</v>
      </c>
    </row>
    <row r="30" spans="1:45" s="19" customFormat="1" ht="30" customHeight="1" x14ac:dyDescent="0.25">
      <c r="A30" s="18">
        <v>11</v>
      </c>
      <c r="B30" s="18"/>
      <c r="C30" s="20" t="s">
        <v>54</v>
      </c>
      <c r="D30" s="21" t="s">
        <v>75</v>
      </c>
      <c r="E30" s="22" t="s">
        <v>76</v>
      </c>
      <c r="F30" s="18" t="str">
        <f t="shared" si="4"/>
        <v>20 años 8 meses 5 días</v>
      </c>
      <c r="G30" s="23">
        <v>0.625</v>
      </c>
      <c r="H30" s="18" t="str">
        <f t="shared" si="5"/>
        <v>48 años 5 meses 9 días</v>
      </c>
      <c r="I30" s="18" t="str">
        <f t="shared" si="6"/>
        <v>6 años 3 meses 9 días</v>
      </c>
      <c r="J30" s="125"/>
      <c r="K30" s="125"/>
      <c r="L30" s="24">
        <v>23826.3</v>
      </c>
      <c r="M30" s="24">
        <f t="shared" si="3"/>
        <v>14891.4375</v>
      </c>
      <c r="N30" s="32" t="s">
        <v>77</v>
      </c>
      <c r="O30" s="32" t="s">
        <v>32</v>
      </c>
      <c r="P30" s="24" t="s">
        <v>78</v>
      </c>
      <c r="Q30" s="25">
        <v>39002</v>
      </c>
      <c r="R30" s="25">
        <v>45087</v>
      </c>
      <c r="S30" s="25">
        <v>27395</v>
      </c>
      <c r="T30" s="25">
        <v>42795</v>
      </c>
      <c r="U30" s="25">
        <v>36374</v>
      </c>
      <c r="V30" s="25">
        <v>37841</v>
      </c>
      <c r="W30" s="25"/>
      <c r="X30" s="25"/>
      <c r="Y30" s="26"/>
      <c r="Z30" s="26"/>
      <c r="AA30" s="27"/>
      <c r="AB30" s="28" t="s">
        <v>49</v>
      </c>
      <c r="AC30" s="29" t="s">
        <v>35</v>
      </c>
      <c r="AD30" s="33" t="s">
        <v>36</v>
      </c>
      <c r="AF30" s="28"/>
      <c r="AG30" s="28">
        <v>1</v>
      </c>
      <c r="AH30" s="28"/>
      <c r="AJ30" s="28"/>
      <c r="AK30" s="28"/>
      <c r="AL30" s="28">
        <v>30</v>
      </c>
      <c r="AS30" s="24" t="s">
        <v>59</v>
      </c>
    </row>
    <row r="31" spans="1:45" s="19" customFormat="1" ht="30" customHeight="1" x14ac:dyDescent="0.25">
      <c r="A31" s="18">
        <v>12</v>
      </c>
      <c r="B31" s="18"/>
      <c r="C31" s="20" t="s">
        <v>54</v>
      </c>
      <c r="D31" s="21" t="s">
        <v>79</v>
      </c>
      <c r="E31" s="22" t="s">
        <v>80</v>
      </c>
      <c r="F31" s="18" t="str">
        <f t="shared" si="4"/>
        <v>20 años 0 meses 0 días</v>
      </c>
      <c r="G31" s="23">
        <v>0.6</v>
      </c>
      <c r="H31" s="18" t="str">
        <f t="shared" si="5"/>
        <v>44 años 5 meses 14 días</v>
      </c>
      <c r="I31" s="18" t="str">
        <f t="shared" si="6"/>
        <v>2 años 3 meses 19 días</v>
      </c>
      <c r="J31" s="125"/>
      <c r="K31" s="125"/>
      <c r="L31" s="24">
        <v>22588.39</v>
      </c>
      <c r="M31" s="24">
        <f t="shared" si="3"/>
        <v>13553.034</v>
      </c>
      <c r="N31" s="32" t="s">
        <v>57</v>
      </c>
      <c r="O31" s="32" t="s">
        <v>32</v>
      </c>
      <c r="P31" s="24" t="s">
        <v>81</v>
      </c>
      <c r="Q31" s="25">
        <v>37787</v>
      </c>
      <c r="R31" s="25">
        <v>45092</v>
      </c>
      <c r="S31" s="25">
        <v>28856</v>
      </c>
      <c r="T31" s="25">
        <v>44254</v>
      </c>
      <c r="U31" s="25"/>
      <c r="V31" s="25"/>
      <c r="W31" s="25"/>
      <c r="X31" s="25"/>
      <c r="Y31" s="26"/>
      <c r="Z31" s="26"/>
      <c r="AA31" s="27"/>
      <c r="AB31" s="28" t="s">
        <v>43</v>
      </c>
      <c r="AC31" s="29" t="s">
        <v>35</v>
      </c>
      <c r="AD31" s="33" t="s">
        <v>36</v>
      </c>
      <c r="AF31" s="28"/>
      <c r="AG31" s="28"/>
      <c r="AH31" s="28"/>
      <c r="AJ31" s="28"/>
      <c r="AK31" s="28"/>
      <c r="AL31" s="28"/>
      <c r="AS31" s="24" t="s">
        <v>59</v>
      </c>
    </row>
    <row r="32" spans="1:45" s="19" customFormat="1" ht="30" customHeight="1" x14ac:dyDescent="0.25">
      <c r="A32" s="18">
        <v>13</v>
      </c>
      <c r="B32" s="18"/>
      <c r="C32" s="20" t="s">
        <v>54</v>
      </c>
      <c r="D32" s="21" t="s">
        <v>82</v>
      </c>
      <c r="E32" s="22" t="s">
        <v>83</v>
      </c>
      <c r="F32" s="18" t="str">
        <f t="shared" si="4"/>
        <v>20 años 0 meses 0 días</v>
      </c>
      <c r="G32" s="23">
        <v>0.6</v>
      </c>
      <c r="H32" s="18" t="str">
        <f t="shared" si="5"/>
        <v>44 años 5 meses 14 días</v>
      </c>
      <c r="I32" s="18" t="str">
        <f t="shared" si="6"/>
        <v>6 años 3 meses 14 días</v>
      </c>
      <c r="J32" s="125"/>
      <c r="K32" s="125"/>
      <c r="L32" s="24">
        <v>23826.3</v>
      </c>
      <c r="M32" s="24">
        <f t="shared" si="3"/>
        <v>14295.779999999999</v>
      </c>
      <c r="N32" s="32" t="s">
        <v>57</v>
      </c>
      <c r="O32" s="32" t="s">
        <v>32</v>
      </c>
      <c r="P32" s="24" t="s">
        <v>84</v>
      </c>
      <c r="Q32" s="25">
        <v>37787</v>
      </c>
      <c r="R32" s="25">
        <v>45092</v>
      </c>
      <c r="S32" s="25">
        <v>28856</v>
      </c>
      <c r="T32" s="25">
        <v>42795</v>
      </c>
      <c r="U32" s="25"/>
      <c r="V32" s="25"/>
      <c r="W32" s="25"/>
      <c r="X32" s="25"/>
      <c r="Y32" s="26"/>
      <c r="Z32" s="26"/>
      <c r="AA32" s="27"/>
      <c r="AB32" s="28" t="s">
        <v>43</v>
      </c>
      <c r="AC32" s="29" t="s">
        <v>35</v>
      </c>
      <c r="AD32" s="33" t="s">
        <v>36</v>
      </c>
      <c r="AF32" s="28"/>
      <c r="AG32" s="28"/>
      <c r="AH32" s="28"/>
      <c r="AJ32" s="28"/>
      <c r="AK32" s="28"/>
      <c r="AL32" s="28"/>
      <c r="AS32" s="24" t="s">
        <v>59</v>
      </c>
    </row>
    <row r="33" spans="1:45" s="19" customFormat="1" ht="30" customHeight="1" x14ac:dyDescent="0.25">
      <c r="A33" s="18">
        <v>14</v>
      </c>
      <c r="B33" s="18"/>
      <c r="C33" s="20" t="s">
        <v>54</v>
      </c>
      <c r="D33" s="21" t="s">
        <v>85</v>
      </c>
      <c r="E33" s="22" t="s">
        <v>86</v>
      </c>
      <c r="F33" s="18" t="str">
        <f t="shared" si="4"/>
        <v>20 años 0 meses 0 días</v>
      </c>
      <c r="G33" s="23">
        <v>0.6</v>
      </c>
      <c r="H33" s="18" t="str">
        <f t="shared" si="5"/>
        <v>44 años 5 meses 14 días</v>
      </c>
      <c r="I33" s="18" t="str">
        <f t="shared" si="6"/>
        <v>5 años 3 meses 19 días</v>
      </c>
      <c r="J33" s="125"/>
      <c r="K33" s="125"/>
      <c r="L33" s="24">
        <v>23826.3</v>
      </c>
      <c r="M33" s="24">
        <f t="shared" si="3"/>
        <v>14295.779999999999</v>
      </c>
      <c r="N33" s="32" t="s">
        <v>57</v>
      </c>
      <c r="O33" s="32" t="s">
        <v>32</v>
      </c>
      <c r="P33" s="24" t="s">
        <v>87</v>
      </c>
      <c r="Q33" s="25">
        <v>37787</v>
      </c>
      <c r="R33" s="25">
        <v>45092</v>
      </c>
      <c r="S33" s="25">
        <v>28856</v>
      </c>
      <c r="T33" s="25">
        <v>43158</v>
      </c>
      <c r="U33" s="25"/>
      <c r="V33" s="25"/>
      <c r="W33" s="25"/>
      <c r="X33" s="25"/>
      <c r="Y33" s="26"/>
      <c r="Z33" s="26"/>
      <c r="AA33" s="27"/>
      <c r="AB33" s="28" t="s">
        <v>43</v>
      </c>
      <c r="AC33" s="29" t="s">
        <v>35</v>
      </c>
      <c r="AD33" s="33" t="s">
        <v>36</v>
      </c>
      <c r="AF33" s="28"/>
      <c r="AG33" s="28"/>
      <c r="AH33" s="28"/>
      <c r="AJ33" s="28"/>
      <c r="AK33" s="28"/>
      <c r="AL33" s="28"/>
      <c r="AS33" s="24" t="s">
        <v>59</v>
      </c>
    </row>
    <row r="34" spans="1:45" s="19" customFormat="1" ht="30" customHeight="1" x14ac:dyDescent="0.25">
      <c r="A34" s="18">
        <v>15</v>
      </c>
      <c r="B34" s="18"/>
      <c r="C34" s="20" t="s">
        <v>54</v>
      </c>
      <c r="D34" s="21" t="s">
        <v>88</v>
      </c>
      <c r="E34" s="22" t="s">
        <v>89</v>
      </c>
      <c r="F34" s="18" t="str">
        <f t="shared" si="4"/>
        <v>20 años 0 meses 0 días</v>
      </c>
      <c r="G34" s="23">
        <v>0.6</v>
      </c>
      <c r="H34" s="18" t="str">
        <f t="shared" si="5"/>
        <v>44 años 5 meses 0 días</v>
      </c>
      <c r="I34" s="18" t="str">
        <f t="shared" si="6"/>
        <v>5 años 3 meses 5 días</v>
      </c>
      <c r="J34" s="125"/>
      <c r="K34" s="125"/>
      <c r="L34" s="24">
        <f>23826.3+8000</f>
        <v>31826.3</v>
      </c>
      <c r="M34" s="24">
        <f t="shared" si="3"/>
        <v>19095.78</v>
      </c>
      <c r="N34" s="32" t="s">
        <v>57</v>
      </c>
      <c r="O34" s="32" t="s">
        <v>32</v>
      </c>
      <c r="P34" s="24" t="s">
        <v>90</v>
      </c>
      <c r="Q34" s="25">
        <v>37773</v>
      </c>
      <c r="R34" s="25">
        <v>45078</v>
      </c>
      <c r="S34" s="25">
        <v>28856</v>
      </c>
      <c r="T34" s="25">
        <v>43158</v>
      </c>
      <c r="U34" s="25"/>
      <c r="V34" s="25"/>
      <c r="W34" s="25"/>
      <c r="X34" s="25"/>
      <c r="Y34" s="26"/>
      <c r="Z34" s="26"/>
      <c r="AA34" s="27"/>
      <c r="AB34" s="28" t="s">
        <v>43</v>
      </c>
      <c r="AC34" s="29" t="s">
        <v>35</v>
      </c>
      <c r="AD34" s="33" t="s">
        <v>36</v>
      </c>
      <c r="AF34" s="28"/>
      <c r="AG34" s="28"/>
      <c r="AH34" s="28"/>
      <c r="AJ34" s="28"/>
      <c r="AK34" s="28"/>
      <c r="AL34" s="28"/>
      <c r="AS34" s="24" t="s">
        <v>59</v>
      </c>
    </row>
    <row r="35" spans="1:45" s="19" customFormat="1" ht="30" customHeight="1" x14ac:dyDescent="0.25">
      <c r="A35" s="18">
        <v>16</v>
      </c>
      <c r="B35" s="18"/>
      <c r="C35" s="20" t="s">
        <v>54</v>
      </c>
      <c r="D35" s="21" t="s">
        <v>91</v>
      </c>
      <c r="E35" s="22" t="s">
        <v>92</v>
      </c>
      <c r="F35" s="18" t="str">
        <f t="shared" si="4"/>
        <v>21 años 11 meses 21 días</v>
      </c>
      <c r="G35" s="23">
        <v>0.65</v>
      </c>
      <c r="H35" s="18" t="str">
        <f t="shared" si="5"/>
        <v>48 años 10 meses 27 días</v>
      </c>
      <c r="I35" s="18" t="str">
        <f t="shared" si="6"/>
        <v>4 años 11 meses 8 días</v>
      </c>
      <c r="J35" s="125"/>
      <c r="K35" s="125"/>
      <c r="L35" s="24">
        <v>22588.39</v>
      </c>
      <c r="M35" s="24">
        <f t="shared" si="3"/>
        <v>14682.4535</v>
      </c>
      <c r="N35" s="32" t="s">
        <v>93</v>
      </c>
      <c r="O35" s="32" t="s">
        <v>41</v>
      </c>
      <c r="P35" s="24" t="s">
        <v>94</v>
      </c>
      <c r="Q35" s="25">
        <v>36936</v>
      </c>
      <c r="R35" s="25">
        <v>44961</v>
      </c>
      <c r="S35" s="25">
        <v>27096</v>
      </c>
      <c r="T35" s="25">
        <v>43158</v>
      </c>
      <c r="U35" s="25"/>
      <c r="V35" s="25"/>
      <c r="W35" s="25"/>
      <c r="X35" s="25"/>
      <c r="Y35" s="26"/>
      <c r="Z35" s="26"/>
      <c r="AA35" s="27"/>
      <c r="AB35" s="28" t="s">
        <v>43</v>
      </c>
      <c r="AC35" s="29" t="s">
        <v>35</v>
      </c>
      <c r="AD35" s="33" t="s">
        <v>36</v>
      </c>
      <c r="AF35" s="28"/>
      <c r="AG35" s="28"/>
      <c r="AH35" s="28"/>
      <c r="AJ35" s="28"/>
      <c r="AK35" s="28"/>
      <c r="AL35" s="28"/>
      <c r="AS35" s="24" t="s">
        <v>59</v>
      </c>
    </row>
    <row r="36" spans="1:45" s="19" customFormat="1" ht="30" customHeight="1" x14ac:dyDescent="0.25">
      <c r="A36" s="18">
        <v>17</v>
      </c>
      <c r="B36" s="18"/>
      <c r="C36" s="20" t="s">
        <v>54</v>
      </c>
      <c r="D36" s="21" t="s">
        <v>95</v>
      </c>
      <c r="E36" s="22" t="s">
        <v>96</v>
      </c>
      <c r="F36" s="18" t="str">
        <f t="shared" si="4"/>
        <v>20 años 0 meses 0 días</v>
      </c>
      <c r="G36" s="23">
        <v>0.6</v>
      </c>
      <c r="H36" s="18" t="str">
        <f t="shared" si="5"/>
        <v>46 años 7 meses 0 días</v>
      </c>
      <c r="I36" s="18" t="str">
        <f t="shared" si="6"/>
        <v>1 años 3 meses 5 días</v>
      </c>
      <c r="J36" s="125"/>
      <c r="K36" s="125"/>
      <c r="L36" s="24">
        <v>22588.39</v>
      </c>
      <c r="M36" s="24">
        <f t="shared" si="3"/>
        <v>13553.034</v>
      </c>
      <c r="N36" s="32" t="s">
        <v>57</v>
      </c>
      <c r="O36" s="32" t="s">
        <v>32</v>
      </c>
      <c r="P36" s="24" t="s">
        <v>97</v>
      </c>
      <c r="Q36" s="25">
        <v>37773</v>
      </c>
      <c r="R36" s="25">
        <v>45078</v>
      </c>
      <c r="S36" s="25">
        <v>28065</v>
      </c>
      <c r="T36" s="25">
        <v>44619</v>
      </c>
      <c r="U36" s="25"/>
      <c r="V36" s="25"/>
      <c r="W36" s="25"/>
      <c r="X36" s="25"/>
      <c r="Y36" s="26"/>
      <c r="Z36" s="26"/>
      <c r="AA36" s="27"/>
      <c r="AB36" s="28" t="s">
        <v>43</v>
      </c>
      <c r="AC36" s="29" t="s">
        <v>35</v>
      </c>
      <c r="AD36" s="33" t="s">
        <v>36</v>
      </c>
      <c r="AF36" s="28"/>
      <c r="AG36" s="28"/>
      <c r="AH36" s="28"/>
      <c r="AJ36" s="28"/>
      <c r="AK36" s="28"/>
      <c r="AL36" s="28"/>
      <c r="AS36" s="24" t="s">
        <v>59</v>
      </c>
    </row>
    <row r="37" spans="1:45" s="19" customFormat="1" ht="30" customHeight="1" x14ac:dyDescent="0.25">
      <c r="A37" s="18">
        <v>18</v>
      </c>
      <c r="B37" s="18"/>
      <c r="C37" s="20" t="s">
        <v>98</v>
      </c>
      <c r="D37" s="21" t="s">
        <v>99</v>
      </c>
      <c r="E37" s="22" t="s">
        <v>100</v>
      </c>
      <c r="F37" s="18" t="str">
        <f t="shared" si="4"/>
        <v>20 años 0 meses 12 días</v>
      </c>
      <c r="G37" s="23">
        <v>0.6</v>
      </c>
      <c r="H37" s="18" t="str">
        <f t="shared" si="5"/>
        <v>55 años 4 meses 26 días</v>
      </c>
      <c r="I37" s="18" t="str">
        <f t="shared" si="6"/>
        <v>9 años 3 meses 12 días</v>
      </c>
      <c r="J37" s="125"/>
      <c r="K37" s="125"/>
      <c r="L37" s="24">
        <v>22588.39</v>
      </c>
      <c r="M37" s="24">
        <f t="shared" si="3"/>
        <v>13553.034</v>
      </c>
      <c r="N37" s="32" t="s">
        <v>57</v>
      </c>
      <c r="O37" s="32" t="s">
        <v>32</v>
      </c>
      <c r="P37" s="24" t="s">
        <v>101</v>
      </c>
      <c r="Q37" s="25">
        <v>37773</v>
      </c>
      <c r="R37" s="25">
        <v>45090</v>
      </c>
      <c r="S37" s="25">
        <v>24855</v>
      </c>
      <c r="T37" s="25">
        <v>41699</v>
      </c>
      <c r="U37" s="25"/>
      <c r="V37" s="25"/>
      <c r="W37" s="25"/>
      <c r="X37" s="25"/>
      <c r="Y37" s="26"/>
      <c r="Z37" s="26"/>
      <c r="AA37" s="27"/>
      <c r="AB37" s="28" t="s">
        <v>43</v>
      </c>
      <c r="AC37" s="29" t="s">
        <v>35</v>
      </c>
      <c r="AD37" s="33" t="s">
        <v>36</v>
      </c>
      <c r="AF37" s="28"/>
      <c r="AG37" s="28"/>
      <c r="AH37" s="28"/>
      <c r="AJ37" s="28"/>
      <c r="AK37" s="28"/>
      <c r="AL37" s="28"/>
      <c r="AS37" s="24" t="s">
        <v>59</v>
      </c>
    </row>
    <row r="38" spans="1:45" s="19" customFormat="1" ht="30" customHeight="1" x14ac:dyDescent="0.25">
      <c r="A38" s="18">
        <v>19</v>
      </c>
      <c r="B38" s="18"/>
      <c r="C38" s="20" t="s">
        <v>98</v>
      </c>
      <c r="D38" s="21" t="s">
        <v>102</v>
      </c>
      <c r="E38" s="22" t="s">
        <v>103</v>
      </c>
      <c r="F38" s="18" t="str">
        <f t="shared" si="4"/>
        <v>20 años 0 meses 0 días</v>
      </c>
      <c r="G38" s="23">
        <v>0.6</v>
      </c>
      <c r="H38" s="18" t="str">
        <f t="shared" si="5"/>
        <v>44 años 5 meses 14 días</v>
      </c>
      <c r="I38" s="18" t="str">
        <f t="shared" si="6"/>
        <v>7 años 3 meses 14 días</v>
      </c>
      <c r="J38" s="125"/>
      <c r="K38" s="125"/>
      <c r="L38" s="24">
        <v>22588.39</v>
      </c>
      <c r="M38" s="24">
        <f t="shared" si="3"/>
        <v>13553.034</v>
      </c>
      <c r="N38" s="32" t="s">
        <v>57</v>
      </c>
      <c r="O38" s="32" t="s">
        <v>32</v>
      </c>
      <c r="P38" s="24" t="s">
        <v>104</v>
      </c>
      <c r="Q38" s="25">
        <v>37787</v>
      </c>
      <c r="R38" s="25">
        <v>45092</v>
      </c>
      <c r="S38" s="25">
        <v>28856</v>
      </c>
      <c r="T38" s="25">
        <v>42430</v>
      </c>
      <c r="U38" s="25"/>
      <c r="V38" s="25"/>
      <c r="W38" s="25"/>
      <c r="X38" s="25"/>
      <c r="Y38" s="26"/>
      <c r="Z38" s="26"/>
      <c r="AA38" s="27"/>
      <c r="AB38" s="28" t="s">
        <v>43</v>
      </c>
      <c r="AC38" s="29" t="s">
        <v>35</v>
      </c>
      <c r="AD38" s="33" t="s">
        <v>36</v>
      </c>
      <c r="AF38" s="28"/>
      <c r="AG38" s="28"/>
      <c r="AH38" s="28"/>
      <c r="AJ38" s="28"/>
      <c r="AK38" s="28"/>
      <c r="AL38" s="28"/>
      <c r="AS38" s="24" t="s">
        <v>59</v>
      </c>
    </row>
    <row r="39" spans="1:45" s="19" customFormat="1" ht="30" customHeight="1" x14ac:dyDescent="0.25">
      <c r="A39" s="18">
        <v>20</v>
      </c>
      <c r="B39" s="18"/>
      <c r="C39" s="38" t="s">
        <v>105</v>
      </c>
      <c r="D39" s="39" t="s">
        <v>106</v>
      </c>
      <c r="E39" s="40" t="s">
        <v>107</v>
      </c>
      <c r="F39" s="18" t="str">
        <f>DATEDIF(Q39,R39,"y") + DATEDIF(U39,V39,"y") + DATEDIF(W39,X39,"y") + SUM(AF39) &amp; " años " &amp; DATEDIF(Q39,R39,"ym") + DATEDIF(U39,V39,"ym") + DATEDIF(W39,X39,"ym") + SUM(AG39) - SUM(AK39) &amp; " meses " &amp; DATEDIF(Q39,R39,"md") + DATEDIF(U39,V39,"md") + DATEDIF(W39,X39,"md") - SUM(AL39) &amp; " días"</f>
        <v>30 años 6 meses 5 días</v>
      </c>
      <c r="G39" s="23">
        <v>1</v>
      </c>
      <c r="H39" s="18" t="str">
        <f>DATEDIF(S39,R39,"y") &amp; " años " &amp; DATEDIF(S39,R39,"ym") &amp; " meses " &amp; DATEDIF(S39,R39,"md") &amp; " días"</f>
        <v>56 años 1 meses 16 días</v>
      </c>
      <c r="I39" s="18"/>
      <c r="J39" s="125"/>
      <c r="K39" s="125"/>
      <c r="L39" s="41">
        <v>12000</v>
      </c>
      <c r="M39" s="24">
        <f>L39*G39</f>
        <v>12000</v>
      </c>
      <c r="N39" s="42" t="s">
        <v>108</v>
      </c>
      <c r="O39" s="42" t="s">
        <v>41</v>
      </c>
      <c r="P39" s="42" t="s">
        <v>109</v>
      </c>
      <c r="Q39" s="25">
        <v>34027</v>
      </c>
      <c r="R39" s="25">
        <v>45170</v>
      </c>
      <c r="S39" s="25">
        <v>24669</v>
      </c>
      <c r="T39" s="25"/>
      <c r="U39" s="25"/>
      <c r="V39" s="25"/>
      <c r="W39" s="25"/>
      <c r="X39" s="26"/>
      <c r="Y39" s="26"/>
      <c r="Z39" s="26"/>
      <c r="AA39" s="27"/>
      <c r="AB39" s="28" t="s">
        <v>110</v>
      </c>
      <c r="AC39" s="29" t="s">
        <v>35</v>
      </c>
      <c r="AD39" s="33" t="s">
        <v>36</v>
      </c>
      <c r="AF39" s="28"/>
      <c r="AG39" s="28"/>
      <c r="AH39" s="28"/>
      <c r="AJ39" s="28"/>
      <c r="AK39" s="28"/>
      <c r="AL39" s="28"/>
      <c r="AS39" s="43" t="s">
        <v>111</v>
      </c>
    </row>
    <row r="40" spans="1:45" s="19" customFormat="1" ht="30" customHeight="1" x14ac:dyDescent="0.25">
      <c r="A40" s="18">
        <v>21</v>
      </c>
      <c r="B40" s="18"/>
      <c r="C40" s="20" t="s">
        <v>112</v>
      </c>
      <c r="D40" s="21" t="s">
        <v>113</v>
      </c>
      <c r="E40" s="22" t="s">
        <v>114</v>
      </c>
      <c r="F40" s="18" t="str">
        <f t="shared" ref="F40" si="7">DATEDIF(Q40,R40,"y") + DATEDIF(U40,V40,"y") + DATEDIF(W40,X40,"y") + SUM(AF40) &amp; " años " &amp; DATEDIF(Q40,R40,"ym") + DATEDIF(U40,V40,"ym") + DATEDIF(W40,X40,"ym") + SUM(AG40) - SUM(AK40) &amp; " meses " &amp; DATEDIF(Q40,R40,"md") + DATEDIF(U40,V40,"md") + DATEDIF(W40,X40,"md") - SUM(AL40) &amp; " días"</f>
        <v>20 años 6 meses 21 días</v>
      </c>
      <c r="G40" s="23">
        <v>1</v>
      </c>
      <c r="H40" s="18" t="str">
        <f t="shared" ref="H40" si="8">DATEDIF(S40,R40,"y") &amp; " años " &amp; DATEDIF(S40,R40,"ym") &amp; " meses " &amp; DATEDIF(S40,R40,"md") &amp; " días"</f>
        <v>72 años 2 meses 19 días</v>
      </c>
      <c r="I40" s="18"/>
      <c r="J40" s="125"/>
      <c r="K40" s="125"/>
      <c r="L40" s="24">
        <v>12500</v>
      </c>
      <c r="M40" s="24">
        <f>L40*G40</f>
        <v>12500</v>
      </c>
      <c r="N40" s="25" t="s">
        <v>108</v>
      </c>
      <c r="O40" s="25" t="s">
        <v>41</v>
      </c>
      <c r="P40" s="25" t="s">
        <v>115</v>
      </c>
      <c r="Q40" s="25">
        <v>37663</v>
      </c>
      <c r="R40" s="25">
        <v>45170</v>
      </c>
      <c r="S40" s="25">
        <v>18792</v>
      </c>
      <c r="T40" s="25"/>
      <c r="U40" s="25"/>
      <c r="V40" s="25"/>
      <c r="W40" s="25"/>
      <c r="X40" s="26"/>
      <c r="Y40" s="26"/>
      <c r="Z40" s="26"/>
      <c r="AA40" s="27"/>
      <c r="AB40" s="28" t="s">
        <v>34</v>
      </c>
      <c r="AC40" s="29" t="s">
        <v>35</v>
      </c>
      <c r="AD40" s="33" t="s">
        <v>36</v>
      </c>
      <c r="AF40" s="28"/>
      <c r="AG40" s="28"/>
      <c r="AH40" s="28"/>
      <c r="AJ40" s="28"/>
      <c r="AK40" s="28"/>
      <c r="AL40" s="28"/>
      <c r="AS40" s="43" t="s">
        <v>111</v>
      </c>
    </row>
    <row r="41" spans="1:45" s="50" customFormat="1" ht="12.75" hidden="1" customHeight="1" x14ac:dyDescent="0.25">
      <c r="A41" s="126" t="s">
        <v>116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44">
        <f>SUM(M17:O40)</f>
        <v>323075.91542500001</v>
      </c>
      <c r="N41" s="45"/>
      <c r="O41" s="45"/>
      <c r="P41" s="27"/>
      <c r="Q41" s="46"/>
      <c r="R41" s="46"/>
      <c r="S41" s="47"/>
      <c r="T41" s="48"/>
      <c r="U41" s="48"/>
      <c r="V41" s="48"/>
      <c r="W41" s="48"/>
      <c r="X41" s="48"/>
      <c r="Y41" s="26"/>
      <c r="Z41" s="26"/>
      <c r="AA41" s="48"/>
      <c r="AB41" s="49"/>
      <c r="AC41" s="48"/>
      <c r="AD41" s="48"/>
      <c r="AE41" s="19"/>
    </row>
    <row r="42" spans="1:45" s="26" customFormat="1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AS42" s="2"/>
    </row>
    <row r="43" spans="1:45" s="48" customFormat="1" hidden="1" x14ac:dyDescent="0.25">
      <c r="A43" s="133" t="s">
        <v>117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51"/>
      <c r="P43" s="52"/>
      <c r="Q43" s="47"/>
      <c r="R43" s="47"/>
      <c r="X43" s="26"/>
      <c r="Y43" s="26"/>
      <c r="Z43" s="26"/>
      <c r="AB43" s="49"/>
      <c r="AE43" s="19"/>
      <c r="AF43" s="138" t="s">
        <v>118</v>
      </c>
      <c r="AG43" s="138"/>
      <c r="AH43" s="138"/>
      <c r="AJ43" s="138" t="s">
        <v>119</v>
      </c>
      <c r="AK43" s="138"/>
      <c r="AL43" s="138"/>
    </row>
    <row r="44" spans="1:45" s="59" customFormat="1" ht="42.75" hidden="1" x14ac:dyDescent="0.25">
      <c r="A44" s="53" t="s">
        <v>3</v>
      </c>
      <c r="B44" s="53" t="s">
        <v>4</v>
      </c>
      <c r="C44" s="54" t="s">
        <v>5</v>
      </c>
      <c r="D44" s="54" t="s">
        <v>6</v>
      </c>
      <c r="E44" s="53" t="s">
        <v>7</v>
      </c>
      <c r="F44" s="55" t="s">
        <v>8</v>
      </c>
      <c r="G44" s="55" t="s">
        <v>9</v>
      </c>
      <c r="H44" s="54" t="s">
        <v>10</v>
      </c>
      <c r="I44" s="9" t="s">
        <v>11</v>
      </c>
      <c r="J44" s="124" t="s">
        <v>120</v>
      </c>
      <c r="K44" s="124"/>
      <c r="L44" s="54" t="s">
        <v>13</v>
      </c>
      <c r="M44" s="56" t="s">
        <v>14</v>
      </c>
      <c r="N44" s="56" t="s">
        <v>15</v>
      </c>
      <c r="O44" s="56" t="s">
        <v>16</v>
      </c>
      <c r="P44" s="56" t="s">
        <v>121</v>
      </c>
      <c r="Q44" s="56" t="s">
        <v>18</v>
      </c>
      <c r="R44" s="56" t="s">
        <v>19</v>
      </c>
      <c r="S44" s="56" t="s">
        <v>20</v>
      </c>
      <c r="T44" s="56" t="s">
        <v>12</v>
      </c>
      <c r="U44" s="56" t="s">
        <v>18</v>
      </c>
      <c r="V44" s="56" t="s">
        <v>19</v>
      </c>
      <c r="W44" s="56" t="s">
        <v>18</v>
      </c>
      <c r="X44" s="56" t="s">
        <v>19</v>
      </c>
      <c r="Y44" s="26"/>
      <c r="Z44" s="26"/>
      <c r="AA44" s="57"/>
      <c r="AB44" s="56" t="s">
        <v>21</v>
      </c>
      <c r="AC44" s="56" t="s">
        <v>22</v>
      </c>
      <c r="AD44" s="56" t="s">
        <v>23</v>
      </c>
      <c r="AE44" s="19"/>
      <c r="AF44" s="58" t="s">
        <v>24</v>
      </c>
      <c r="AG44" s="58" t="s">
        <v>25</v>
      </c>
      <c r="AH44" s="58" t="s">
        <v>26</v>
      </c>
      <c r="AI44" s="19"/>
      <c r="AJ44" s="58" t="s">
        <v>24</v>
      </c>
      <c r="AK44" s="58" t="s">
        <v>25</v>
      </c>
      <c r="AL44" s="58" t="s">
        <v>27</v>
      </c>
    </row>
    <row r="45" spans="1:45" s="19" customFormat="1" ht="90" hidden="1" customHeight="1" x14ac:dyDescent="0.25">
      <c r="A45" s="18"/>
      <c r="B45" s="18"/>
      <c r="C45" s="20"/>
      <c r="D45" s="21"/>
      <c r="E45" s="22"/>
      <c r="F45" s="18"/>
      <c r="G45" s="31"/>
      <c r="H45" s="18"/>
      <c r="I45" s="18"/>
      <c r="J45" s="125"/>
      <c r="K45" s="125"/>
      <c r="L45" s="36"/>
      <c r="M45" s="24"/>
      <c r="N45" s="24"/>
      <c r="O45" s="32"/>
      <c r="P45" s="24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30"/>
      <c r="AD45" s="30"/>
      <c r="AF45" s="28"/>
      <c r="AG45" s="28"/>
      <c r="AH45" s="28"/>
      <c r="AJ45" s="28"/>
      <c r="AK45" s="28"/>
      <c r="AL45" s="28"/>
    </row>
    <row r="46" spans="1:45" s="65" customFormat="1" hidden="1" x14ac:dyDescent="0.25">
      <c r="A46" s="126" t="s">
        <v>122</v>
      </c>
      <c r="B46" s="127"/>
      <c r="C46" s="127"/>
      <c r="D46" s="127"/>
      <c r="E46" s="127"/>
      <c r="F46" s="127"/>
      <c r="G46" s="128"/>
      <c r="H46" s="60">
        <f>A45</f>
        <v>0</v>
      </c>
      <c r="I46" s="126" t="s">
        <v>123</v>
      </c>
      <c r="J46" s="127"/>
      <c r="K46" s="127"/>
      <c r="L46" s="128"/>
      <c r="M46" s="44">
        <f>SUM(M45)</f>
        <v>0</v>
      </c>
      <c r="N46" s="45"/>
      <c r="O46" s="45"/>
      <c r="P46" s="45"/>
      <c r="Q46" s="61"/>
      <c r="R46" s="61"/>
      <c r="S46" s="62"/>
      <c r="T46" s="63"/>
      <c r="U46" s="63"/>
      <c r="V46" s="63"/>
      <c r="W46" s="63"/>
      <c r="X46" s="63"/>
      <c r="Y46" s="2"/>
      <c r="Z46" s="2"/>
      <c r="AA46" s="63"/>
      <c r="AB46" s="64"/>
      <c r="AC46" s="63"/>
      <c r="AD46" s="63"/>
      <c r="AE46" s="15"/>
    </row>
    <row r="47" spans="1:45" hidden="1" x14ac:dyDescent="0.25"/>
    <row r="48" spans="1:45" s="5" customFormat="1" hidden="1" x14ac:dyDescent="0.25">
      <c r="A48" s="133" t="s">
        <v>124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51"/>
      <c r="P48" s="51"/>
      <c r="Q48" s="62"/>
      <c r="R48" s="62"/>
      <c r="S48" s="63"/>
      <c r="T48" s="63"/>
      <c r="U48" s="63"/>
      <c r="V48" s="63"/>
      <c r="W48" s="63"/>
      <c r="X48" s="2"/>
      <c r="Y48" s="2"/>
      <c r="Z48" s="2"/>
      <c r="AA48" s="63"/>
      <c r="AB48" s="64"/>
      <c r="AC48" s="63"/>
      <c r="AD48" s="63"/>
      <c r="AE48" s="15"/>
      <c r="AF48" s="134" t="s">
        <v>118</v>
      </c>
      <c r="AG48" s="134"/>
      <c r="AH48" s="134"/>
      <c r="AI48" s="63"/>
      <c r="AJ48" s="134" t="s">
        <v>119</v>
      </c>
      <c r="AK48" s="134"/>
      <c r="AL48" s="134"/>
      <c r="AM48" s="63"/>
      <c r="AN48" s="63"/>
      <c r="AO48" s="63"/>
      <c r="AP48" s="63"/>
      <c r="AQ48" s="63"/>
      <c r="AR48" s="63"/>
      <c r="AS48" s="63"/>
    </row>
    <row r="49" spans="1:138" s="17" customFormat="1" ht="42.75" hidden="1" x14ac:dyDescent="0.25">
      <c r="A49" s="53" t="s">
        <v>3</v>
      </c>
      <c r="B49" s="53" t="s">
        <v>4</v>
      </c>
      <c r="C49" s="54" t="s">
        <v>5</v>
      </c>
      <c r="D49" s="54" t="s">
        <v>6</v>
      </c>
      <c r="E49" s="53" t="s">
        <v>7</v>
      </c>
      <c r="F49" s="55" t="s">
        <v>8</v>
      </c>
      <c r="G49" s="55" t="s">
        <v>9</v>
      </c>
      <c r="H49" s="54" t="s">
        <v>10</v>
      </c>
      <c r="I49" s="9" t="s">
        <v>11</v>
      </c>
      <c r="J49" s="124" t="s">
        <v>120</v>
      </c>
      <c r="K49" s="124"/>
      <c r="L49" s="54" t="s">
        <v>13</v>
      </c>
      <c r="M49" s="56" t="s">
        <v>14</v>
      </c>
      <c r="N49" s="56" t="s">
        <v>15</v>
      </c>
      <c r="O49" s="56" t="s">
        <v>16</v>
      </c>
      <c r="P49" s="56" t="s">
        <v>121</v>
      </c>
      <c r="Q49" s="66" t="s">
        <v>18</v>
      </c>
      <c r="R49" s="66" t="s">
        <v>19</v>
      </c>
      <c r="S49" s="67" t="s">
        <v>20</v>
      </c>
      <c r="T49" s="54" t="s">
        <v>12</v>
      </c>
      <c r="U49" s="66" t="s">
        <v>18</v>
      </c>
      <c r="V49" s="66" t="s">
        <v>19</v>
      </c>
      <c r="W49" s="66" t="s">
        <v>18</v>
      </c>
      <c r="X49" s="66" t="s">
        <v>19</v>
      </c>
      <c r="Y49" s="2"/>
      <c r="Z49" s="2"/>
      <c r="AA49" s="14"/>
      <c r="AB49" s="66" t="s">
        <v>21</v>
      </c>
      <c r="AC49" s="66" t="s">
        <v>22</v>
      </c>
      <c r="AD49" s="66" t="s">
        <v>23</v>
      </c>
      <c r="AE49" s="15"/>
      <c r="AF49" s="68" t="s">
        <v>24</v>
      </c>
      <c r="AG49" s="68" t="s">
        <v>25</v>
      </c>
      <c r="AH49" s="68" t="s">
        <v>26</v>
      </c>
      <c r="AI49" s="15"/>
      <c r="AJ49" s="68" t="s">
        <v>24</v>
      </c>
      <c r="AK49" s="68" t="s">
        <v>25</v>
      </c>
      <c r="AL49" s="68" t="s">
        <v>27</v>
      </c>
    </row>
    <row r="50" spans="1:138" s="19" customFormat="1" ht="90" hidden="1" customHeight="1" x14ac:dyDescent="0.25">
      <c r="A50" s="18"/>
      <c r="B50" s="18"/>
      <c r="C50" s="69"/>
      <c r="D50" s="39"/>
      <c r="E50" s="40"/>
      <c r="F50" s="18"/>
      <c r="G50" s="23"/>
      <c r="H50" s="18"/>
      <c r="I50" s="18"/>
      <c r="J50" s="125"/>
      <c r="K50" s="125"/>
      <c r="L50" s="24"/>
      <c r="M50" s="24"/>
      <c r="N50" s="24"/>
      <c r="O50" s="24"/>
      <c r="P50" s="24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9"/>
      <c r="AD50" s="30"/>
      <c r="AF50" s="28"/>
      <c r="AG50" s="28"/>
      <c r="AH50" s="28"/>
      <c r="AJ50" s="28"/>
      <c r="AK50" s="28"/>
      <c r="AL50" s="28"/>
    </row>
    <row r="51" spans="1:138" s="19" customFormat="1" ht="90" hidden="1" customHeight="1" x14ac:dyDescent="0.25">
      <c r="A51" s="18"/>
      <c r="B51" s="18"/>
      <c r="C51" s="20"/>
      <c r="D51" s="21"/>
      <c r="E51" s="22"/>
      <c r="F51" s="18"/>
      <c r="G51" s="23"/>
      <c r="H51" s="18"/>
      <c r="I51" s="18"/>
      <c r="J51" s="125"/>
      <c r="K51" s="125"/>
      <c r="L51" s="24"/>
      <c r="M51" s="24"/>
      <c r="N51" s="24"/>
      <c r="O51" s="24"/>
      <c r="P51" s="24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30"/>
      <c r="AD51" s="30"/>
      <c r="AF51" s="28"/>
      <c r="AG51" s="28"/>
      <c r="AH51" s="28"/>
      <c r="AJ51" s="28"/>
      <c r="AK51" s="28"/>
      <c r="AL51" s="28"/>
    </row>
    <row r="52" spans="1:138" s="65" customFormat="1" ht="12.75" hidden="1" customHeight="1" x14ac:dyDescent="0.25">
      <c r="A52" s="126" t="s">
        <v>125</v>
      </c>
      <c r="B52" s="127"/>
      <c r="C52" s="127"/>
      <c r="D52" s="127"/>
      <c r="E52" s="127"/>
      <c r="F52" s="127"/>
      <c r="G52" s="128"/>
      <c r="H52" s="60">
        <f>A51</f>
        <v>0</v>
      </c>
      <c r="I52" s="126" t="s">
        <v>126</v>
      </c>
      <c r="J52" s="127"/>
      <c r="K52" s="127"/>
      <c r="L52" s="128"/>
      <c r="M52" s="44">
        <f>SUM(M50:M51)</f>
        <v>0</v>
      </c>
      <c r="N52" s="45"/>
      <c r="O52" s="45"/>
      <c r="P52" s="45"/>
      <c r="Q52" s="61"/>
      <c r="R52" s="61"/>
      <c r="S52" s="62"/>
      <c r="T52" s="63"/>
      <c r="U52" s="63"/>
      <c r="V52" s="63"/>
      <c r="W52" s="63"/>
      <c r="X52" s="63"/>
      <c r="Y52" s="2"/>
      <c r="Z52" s="2"/>
      <c r="AA52" s="63"/>
      <c r="AB52" s="64"/>
      <c r="AC52" s="48"/>
      <c r="AD52" s="48"/>
      <c r="AE52" s="15"/>
    </row>
    <row r="54" spans="1:138" s="5" customFormat="1" x14ac:dyDescent="0.25">
      <c r="A54" s="135" t="s">
        <v>117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 t="s">
        <v>118</v>
      </c>
      <c r="AG54" s="136"/>
      <c r="AH54" s="136"/>
      <c r="AI54" s="136"/>
      <c r="AJ54" s="136" t="s">
        <v>119</v>
      </c>
      <c r="AK54" s="136"/>
      <c r="AL54" s="136"/>
      <c r="AM54" s="136"/>
      <c r="AN54" s="136"/>
      <c r="AO54" s="136"/>
      <c r="AP54" s="136"/>
      <c r="AQ54" s="136"/>
      <c r="AR54" s="136"/>
      <c r="AS54" s="137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</row>
    <row r="55" spans="1:138" s="17" customFormat="1" ht="42.75" x14ac:dyDescent="0.25">
      <c r="A55" s="53" t="s">
        <v>3</v>
      </c>
      <c r="B55" s="53" t="s">
        <v>4</v>
      </c>
      <c r="C55" s="54" t="s">
        <v>5</v>
      </c>
      <c r="D55" s="54" t="s">
        <v>6</v>
      </c>
      <c r="E55" s="53" t="s">
        <v>7</v>
      </c>
      <c r="F55" s="55" t="s">
        <v>8</v>
      </c>
      <c r="G55" s="55" t="s">
        <v>9</v>
      </c>
      <c r="H55" s="54" t="s">
        <v>10</v>
      </c>
      <c r="I55" s="9" t="s">
        <v>11</v>
      </c>
      <c r="J55" s="131" t="s">
        <v>12</v>
      </c>
      <c r="K55" s="132"/>
      <c r="L55" s="54" t="s">
        <v>13</v>
      </c>
      <c r="M55" s="56" t="s">
        <v>14</v>
      </c>
      <c r="N55" s="56" t="s">
        <v>15</v>
      </c>
      <c r="O55" s="56" t="s">
        <v>16</v>
      </c>
      <c r="P55" s="56" t="s">
        <v>121</v>
      </c>
      <c r="Q55" s="66" t="s">
        <v>18</v>
      </c>
      <c r="R55" s="66" t="s">
        <v>19</v>
      </c>
      <c r="S55" s="67" t="s">
        <v>20</v>
      </c>
      <c r="T55" s="54" t="s">
        <v>12</v>
      </c>
      <c r="U55" s="66" t="s">
        <v>18</v>
      </c>
      <c r="V55" s="66" t="s">
        <v>19</v>
      </c>
      <c r="W55" s="66" t="s">
        <v>18</v>
      </c>
      <c r="X55" s="66" t="s">
        <v>19</v>
      </c>
      <c r="Y55" s="2"/>
      <c r="Z55" s="2"/>
      <c r="AA55" s="14"/>
      <c r="AB55" s="66" t="s">
        <v>21</v>
      </c>
      <c r="AC55" s="66" t="s">
        <v>22</v>
      </c>
      <c r="AD55" s="66" t="s">
        <v>23</v>
      </c>
      <c r="AE55" s="15"/>
      <c r="AF55" s="68" t="s">
        <v>24</v>
      </c>
      <c r="AG55" s="68" t="s">
        <v>25</v>
      </c>
      <c r="AH55" s="68" t="s">
        <v>26</v>
      </c>
      <c r="AI55" s="15"/>
      <c r="AJ55" s="68" t="s">
        <v>24</v>
      </c>
      <c r="AK55" s="68" t="s">
        <v>25</v>
      </c>
      <c r="AL55" s="68" t="s">
        <v>27</v>
      </c>
      <c r="AS55" s="56" t="s">
        <v>28</v>
      </c>
    </row>
    <row r="56" spans="1:138" s="19" customFormat="1" ht="30" customHeight="1" x14ac:dyDescent="0.25">
      <c r="A56" s="18">
        <v>1</v>
      </c>
      <c r="B56" s="18"/>
      <c r="C56" s="20" t="s">
        <v>54</v>
      </c>
      <c r="D56" s="21" t="s">
        <v>127</v>
      </c>
      <c r="E56" s="22" t="s">
        <v>128</v>
      </c>
      <c r="F56" s="18" t="str">
        <f>DATEDIF(Q56,R56,"y") + DATEDIF(U56,V56,"y") + DATEDIF(W56,X56,"y") + SUM(AF56) &amp; " años " &amp; DATEDIF(Q56,R56,"ym") + DATEDIF(U56,V56,"ym") + DATEDIF(W56,X56,"ym") + SUM(AG56) - SUM(AK56) &amp; " meses " &amp; DATEDIF(Q56,R56,"md") + DATEDIF(U56,V56,"md") + DATEDIF(W56,X56,"md") - SUM(AL56) &amp; " días"</f>
        <v>24 años 9 meses 12 días</v>
      </c>
      <c r="G56" s="31">
        <v>0.72499999999999998</v>
      </c>
      <c r="H56" s="18" t="str">
        <f>DATEDIF(S56,R56,"y") &amp; " años " &amp; DATEDIF(S56,R56,"ym") &amp; " meses " &amp; DATEDIF(S56,R56,"md") &amp; " días"</f>
        <v>58 años 9 meses 26 días</v>
      </c>
      <c r="I56" s="18" t="str">
        <f>DATEDIF(T56,R56,"y") &amp; " años " &amp; DATEDIF(T56,R56,"ym") &amp; " meses " &amp; DATEDIF(T56,R56,"md") &amp; " días"</f>
        <v>3 años 3 meses 20 días</v>
      </c>
      <c r="J56" s="125"/>
      <c r="K56" s="125"/>
      <c r="L56" s="24">
        <v>22588.39</v>
      </c>
      <c r="M56" s="24">
        <f t="shared" ref="M56:M58" si="9">L56*G56</f>
        <v>16376.58275</v>
      </c>
      <c r="N56" s="32" t="s">
        <v>57</v>
      </c>
      <c r="O56" s="32" t="s">
        <v>32</v>
      </c>
      <c r="P56" s="24" t="s">
        <v>129</v>
      </c>
      <c r="Q56" s="25">
        <v>40603</v>
      </c>
      <c r="R56" s="25">
        <v>45093</v>
      </c>
      <c r="S56" s="25">
        <v>23610</v>
      </c>
      <c r="T56" s="25">
        <v>43888</v>
      </c>
      <c r="U56" s="25">
        <v>36039</v>
      </c>
      <c r="V56" s="25">
        <v>40602</v>
      </c>
      <c r="W56" s="25"/>
      <c r="X56" s="25"/>
      <c r="Y56" s="26"/>
      <c r="Z56" s="26"/>
      <c r="AA56" s="27"/>
      <c r="AB56" s="28" t="s">
        <v>49</v>
      </c>
      <c r="AC56" s="29" t="s">
        <v>35</v>
      </c>
      <c r="AD56" s="33" t="s">
        <v>36</v>
      </c>
      <c r="AF56" s="28"/>
      <c r="AG56" s="28">
        <v>1</v>
      </c>
      <c r="AH56" s="28"/>
      <c r="AJ56" s="28"/>
      <c r="AK56" s="28"/>
      <c r="AL56" s="28">
        <v>30</v>
      </c>
      <c r="AS56" s="24" t="s">
        <v>59</v>
      </c>
    </row>
    <row r="57" spans="1:138" s="19" customFormat="1" ht="30" customHeight="1" x14ac:dyDescent="0.25">
      <c r="A57" s="18">
        <v>2</v>
      </c>
      <c r="B57" s="18"/>
      <c r="C57" s="20" t="s">
        <v>54</v>
      </c>
      <c r="D57" s="21" t="s">
        <v>130</v>
      </c>
      <c r="E57" s="22" t="s">
        <v>131</v>
      </c>
      <c r="F57" s="18" t="str">
        <f>DATEDIF(Q57,R57,"y") + DATEDIF(U57,V57,"y") + DATEDIF(W57,X57,"y") + SUM(AF57) &amp; " años " &amp; DATEDIF(Q57,R57,"ym") + DATEDIF(U57,V57,"ym") + DATEDIF(W57,X57,"ym") + SUM(AG57) - SUM(AK57) &amp; " meses " &amp; DATEDIF(Q57,R57,"md") + DATEDIF(U57,V57,"md") + DATEDIF(W57,X57,"md") - SUM(AL57) &amp; " días"</f>
        <v>20 años 3 meses 15 días</v>
      </c>
      <c r="G57" s="23">
        <v>0.6</v>
      </c>
      <c r="H57" s="18" t="str">
        <f>DATEDIF(S57,R57,"y") &amp; " años " &amp; DATEDIF(S57,R57,"ym") &amp; " meses " &amp; DATEDIF(S57,R57,"md") &amp; " días"</f>
        <v>41 años 6 meses 30 días</v>
      </c>
      <c r="I57" s="18" t="str">
        <f>DATEDIF(T57,R57,"y") &amp; " años " &amp; DATEDIF(T57,R57,"ym") &amp; " meses " &amp; DATEDIF(T57,R57,"md") &amp; " días"</f>
        <v>6 años 3 meses 20 días</v>
      </c>
      <c r="J57" s="125"/>
      <c r="K57" s="125"/>
      <c r="L57" s="24">
        <v>23826.3</v>
      </c>
      <c r="M57" s="24">
        <f t="shared" si="9"/>
        <v>14295.779999999999</v>
      </c>
      <c r="N57" s="32" t="s">
        <v>57</v>
      </c>
      <c r="O57" s="32" t="s">
        <v>32</v>
      </c>
      <c r="P57" s="24" t="s">
        <v>132</v>
      </c>
      <c r="Q57" s="25">
        <v>37681</v>
      </c>
      <c r="R57" s="25">
        <v>45093</v>
      </c>
      <c r="S57" s="25">
        <v>29907</v>
      </c>
      <c r="T57" s="25">
        <v>42793</v>
      </c>
      <c r="U57" s="25"/>
      <c r="V57" s="25"/>
      <c r="W57" s="25"/>
      <c r="X57" s="25"/>
      <c r="Y57" s="26"/>
      <c r="Z57" s="26"/>
      <c r="AA57" s="27"/>
      <c r="AB57" s="28" t="s">
        <v>49</v>
      </c>
      <c r="AC57" s="29" t="s">
        <v>35</v>
      </c>
      <c r="AD57" s="33" t="s">
        <v>36</v>
      </c>
      <c r="AF57" s="28"/>
      <c r="AG57" s="28"/>
      <c r="AH57" s="28"/>
      <c r="AJ57" s="28"/>
      <c r="AK57" s="28"/>
      <c r="AL57" s="28"/>
      <c r="AS57" s="24" t="s">
        <v>59</v>
      </c>
    </row>
    <row r="58" spans="1:138" s="19" customFormat="1" ht="30" customHeight="1" x14ac:dyDescent="0.25">
      <c r="A58" s="18">
        <v>3</v>
      </c>
      <c r="B58" s="18"/>
      <c r="C58" s="20" t="s">
        <v>54</v>
      </c>
      <c r="D58" s="21" t="s">
        <v>133</v>
      </c>
      <c r="E58" s="22" t="s">
        <v>134</v>
      </c>
      <c r="F58" s="18" t="str">
        <f>DATEDIF(Q58,R58,"y") + DATEDIF(U58,V58,"y") + DATEDIF(W58,X58,"y") + SUM(AF58) &amp; " años " &amp; DATEDIF(Q58,R58,"ym") + DATEDIF(U58,V58,"ym") + DATEDIF(W58,X58,"ym") + SUM(AG58) - SUM(AK58) &amp; " meses " &amp; DATEDIF(Q58,R58,"md") + DATEDIF(U58,V58,"md") + DATEDIF(W58,X58,"md") - SUM(AL58) &amp; " días"</f>
        <v>38 años 2 meses 18 días</v>
      </c>
      <c r="G58" s="23">
        <v>1</v>
      </c>
      <c r="H58" s="18" t="str">
        <f>DATEDIF(S58,R58,"y") &amp; " años " &amp; DATEDIF(S58,R58,"ym") &amp; " meses " &amp; DATEDIF(S58,R58,"md") &amp; " días"</f>
        <v>62 años 1 meses 6 días</v>
      </c>
      <c r="I58" s="18" t="str">
        <f>DATEDIF(T58,R58,"y") &amp; " años " &amp; DATEDIF(T58,R58,"ym") &amp; " meses " &amp; DATEDIF(T58,R58,"md") &amp; " días"</f>
        <v>4 años 0 meses 23 días</v>
      </c>
      <c r="J58" s="125"/>
      <c r="K58" s="125"/>
      <c r="L58" s="24">
        <v>22588.39</v>
      </c>
      <c r="M58" s="24">
        <f t="shared" si="9"/>
        <v>22588.39</v>
      </c>
      <c r="N58" s="32" t="s">
        <v>57</v>
      </c>
      <c r="O58" s="32" t="s">
        <v>32</v>
      </c>
      <c r="P58" s="24" t="s">
        <v>135</v>
      </c>
      <c r="Q58" s="25">
        <v>37681</v>
      </c>
      <c r="R58" s="25">
        <v>45007</v>
      </c>
      <c r="S58" s="25">
        <v>22328</v>
      </c>
      <c r="T58" s="25">
        <v>43523</v>
      </c>
      <c r="U58" s="25">
        <v>31017</v>
      </c>
      <c r="V58" s="25">
        <v>37649</v>
      </c>
      <c r="W58" s="25"/>
      <c r="X58" s="25"/>
      <c r="Y58" s="26"/>
      <c r="Z58" s="26"/>
      <c r="AA58" s="27"/>
      <c r="AB58" s="28" t="s">
        <v>49</v>
      </c>
      <c r="AC58" s="29" t="s">
        <v>35</v>
      </c>
      <c r="AD58" s="33" t="s">
        <v>36</v>
      </c>
      <c r="AF58" s="28"/>
      <c r="AG58" s="28">
        <v>1</v>
      </c>
      <c r="AH58" s="28"/>
      <c r="AJ58" s="28"/>
      <c r="AK58" s="28"/>
      <c r="AL58" s="28">
        <v>30</v>
      </c>
      <c r="AS58" s="24" t="s">
        <v>59</v>
      </c>
    </row>
    <row r="59" spans="1:138" s="65" customFormat="1" ht="12.75" hidden="1" customHeight="1" x14ac:dyDescent="0.25">
      <c r="A59" s="126" t="s">
        <v>136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8"/>
      <c r="L59" s="70"/>
      <c r="M59" s="44">
        <f>SUM(M56:M58)</f>
        <v>53260.75275</v>
      </c>
      <c r="N59" s="61"/>
      <c r="O59" s="61"/>
      <c r="P59" s="61"/>
      <c r="Q59" s="61"/>
      <c r="R59" s="62"/>
      <c r="S59" s="63"/>
      <c r="T59" s="63"/>
      <c r="U59" s="63"/>
      <c r="V59" s="63"/>
      <c r="W59" s="63"/>
      <c r="X59" s="2"/>
      <c r="Y59" s="2"/>
      <c r="Z59" s="2"/>
      <c r="AA59" s="63"/>
      <c r="AB59" s="64"/>
      <c r="AC59" s="63"/>
      <c r="AD59" s="63"/>
      <c r="AE59" s="15"/>
    </row>
    <row r="61" spans="1:138" s="5" customFormat="1" x14ac:dyDescent="0.25">
      <c r="A61" s="135" t="s">
        <v>124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7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</row>
    <row r="62" spans="1:138" s="83" customFormat="1" ht="38.25" x14ac:dyDescent="0.25">
      <c r="A62" s="71" t="s">
        <v>3</v>
      </c>
      <c r="B62" s="72" t="s">
        <v>4</v>
      </c>
      <c r="C62" s="73" t="s">
        <v>5</v>
      </c>
      <c r="D62" s="73" t="s">
        <v>6</v>
      </c>
      <c r="E62" s="71" t="s">
        <v>7</v>
      </c>
      <c r="F62" s="74" t="s">
        <v>8</v>
      </c>
      <c r="G62" s="74" t="s">
        <v>9</v>
      </c>
      <c r="H62" s="73" t="s">
        <v>10</v>
      </c>
      <c r="I62" s="74" t="s">
        <v>11</v>
      </c>
      <c r="J62" s="131" t="s">
        <v>12</v>
      </c>
      <c r="K62" s="132"/>
      <c r="L62" s="74"/>
      <c r="M62" s="75" t="s">
        <v>14</v>
      </c>
      <c r="N62" s="75" t="s">
        <v>15</v>
      </c>
      <c r="O62" s="76" t="s">
        <v>16</v>
      </c>
      <c r="P62" s="76" t="s">
        <v>121</v>
      </c>
      <c r="Q62" s="77" t="s">
        <v>18</v>
      </c>
      <c r="R62" s="77" t="s">
        <v>19</v>
      </c>
      <c r="S62" s="78" t="s">
        <v>20</v>
      </c>
      <c r="T62" s="79" t="s">
        <v>12</v>
      </c>
      <c r="U62" s="77" t="s">
        <v>18</v>
      </c>
      <c r="V62" s="77" t="s">
        <v>19</v>
      </c>
      <c r="W62" s="77" t="s">
        <v>18</v>
      </c>
      <c r="X62" s="77" t="s">
        <v>19</v>
      </c>
      <c r="Y62"/>
      <c r="Z62"/>
      <c r="AA62" s="80"/>
      <c r="AB62" s="77" t="s">
        <v>21</v>
      </c>
      <c r="AC62" s="77" t="s">
        <v>22</v>
      </c>
      <c r="AD62" s="77" t="s">
        <v>23</v>
      </c>
      <c r="AE62" s="81"/>
      <c r="AF62" s="82" t="s">
        <v>24</v>
      </c>
      <c r="AG62" s="82" t="s">
        <v>25</v>
      </c>
      <c r="AH62" s="82" t="s">
        <v>26</v>
      </c>
      <c r="AI62" s="81"/>
      <c r="AJ62" s="82" t="s">
        <v>24</v>
      </c>
      <c r="AK62" s="82" t="s">
        <v>25</v>
      </c>
      <c r="AL62" s="82" t="s">
        <v>27</v>
      </c>
      <c r="AS62" s="56" t="s">
        <v>28</v>
      </c>
    </row>
    <row r="63" spans="1:138" s="98" customFormat="1" ht="30" customHeight="1" x14ac:dyDescent="0.25">
      <c r="A63" s="43">
        <v>1</v>
      </c>
      <c r="B63" s="84"/>
      <c r="C63" s="85" t="s">
        <v>45</v>
      </c>
      <c r="D63" s="86" t="s">
        <v>137</v>
      </c>
      <c r="E63" s="87" t="s">
        <v>138</v>
      </c>
      <c r="F63" s="84" t="str">
        <f>DATEDIF(Q63,R63,"y") + DATEDIF(U63,V63,"y") + DATEDIF(W63,X63,"y") + SUM(AF63) &amp; " años " &amp; DATEDIF(Q63,R63,"ym") + DATEDIF(U63,V63,"ym") + DATEDIF(W63,X63,"ym") + SUM(AG63) - SUM(AK63) &amp; " meses " &amp; DATEDIF(Q63,R63,"md") + DATEDIF(U63,V63,"md") + DATEDIF(W63,X63,"md") - SUM(AL63) &amp; " días"</f>
        <v>23 años 11 meses 0 días</v>
      </c>
      <c r="G63" s="88">
        <v>1</v>
      </c>
      <c r="H63" s="84" t="str">
        <f>DATEDIF(S63,R63,"y") &amp; " años " &amp; DATEDIF(S63,R63,"ym") &amp; " meses " &amp; DATEDIF(S63,R63,"md") &amp; " días"</f>
        <v>39 años 10 meses 8 días</v>
      </c>
      <c r="I63" s="84" t="str">
        <f>DATEDIF(T63,R63,"y") &amp; " años " &amp; DATEDIF(T63,R63,"ym") &amp; " meses " &amp; DATEDIF(T63,R63,"md") &amp; " días"</f>
        <v>4 años 6 meses 5 días</v>
      </c>
      <c r="J63" s="43"/>
      <c r="K63" s="89"/>
      <c r="L63" s="89">
        <v>25039.85</v>
      </c>
      <c r="M63" s="90">
        <f>L63*G63</f>
        <v>25039.85</v>
      </c>
      <c r="N63" s="91"/>
      <c r="O63" s="92"/>
      <c r="P63" s="92"/>
      <c r="Q63" s="91">
        <v>36434</v>
      </c>
      <c r="R63" s="91">
        <v>45170</v>
      </c>
      <c r="S63" s="91">
        <v>30613</v>
      </c>
      <c r="T63" s="91">
        <v>43523</v>
      </c>
      <c r="U63" s="91"/>
      <c r="V63" s="91"/>
      <c r="W63" s="91"/>
      <c r="X63" s="93"/>
      <c r="Y63" s="93"/>
      <c r="Z63" s="93"/>
      <c r="AA63" s="94"/>
      <c r="AB63" s="95"/>
      <c r="AC63" s="96"/>
      <c r="AD63" s="97"/>
      <c r="AF63" s="95"/>
      <c r="AG63" s="95"/>
      <c r="AH63" s="95"/>
      <c r="AJ63" s="95"/>
      <c r="AK63" s="95"/>
      <c r="AL63" s="95"/>
      <c r="AS63" s="43" t="s">
        <v>111</v>
      </c>
    </row>
    <row r="64" spans="1:138" s="98" customFormat="1" ht="30" customHeight="1" x14ac:dyDescent="0.25">
      <c r="A64" s="43">
        <v>2</v>
      </c>
      <c r="B64" s="84"/>
      <c r="C64" s="85" t="s">
        <v>105</v>
      </c>
      <c r="D64" s="86" t="s">
        <v>139</v>
      </c>
      <c r="E64" s="87" t="s">
        <v>140</v>
      </c>
      <c r="F64" s="84" t="str">
        <f>DATEDIF(Q64,R64,"y") + DATEDIF(U64,V64,"y") + DATEDIF(W64,X64,"y") + SUM(AF64) &amp; " años " &amp; DATEDIF(Q64,R64,"ym") + DATEDIF(U64,V64,"ym") + DATEDIF(W64,X64,"ym") + SUM(AG64) - SUM(AK64) &amp; " meses " &amp; DATEDIF(Q64,R64,"md") + DATEDIF(U64,V64,"md") + DATEDIF(W64,X64,"md") - SUM(AL64) &amp; " días"</f>
        <v>22 años 6 meses 0 días</v>
      </c>
      <c r="G64" s="88">
        <v>1</v>
      </c>
      <c r="H64" s="84" t="str">
        <f>DATEDIF(S64,R64,"y") &amp; " años " &amp; DATEDIF(S64,R64,"ym") &amp; " meses " &amp; DATEDIF(S64,R64,"md") &amp; " días"</f>
        <v>69 años 4 meses 29 días</v>
      </c>
      <c r="I64" s="84"/>
      <c r="J64" s="43"/>
      <c r="K64" s="89"/>
      <c r="L64" s="89">
        <v>12000</v>
      </c>
      <c r="M64" s="90">
        <f>L64*G64</f>
        <v>12000</v>
      </c>
      <c r="N64" s="91" t="s">
        <v>108</v>
      </c>
      <c r="O64" s="92" t="s">
        <v>41</v>
      </c>
      <c r="P64" s="92" t="s">
        <v>141</v>
      </c>
      <c r="Q64" s="91">
        <v>36951</v>
      </c>
      <c r="R64" s="91">
        <v>45170</v>
      </c>
      <c r="S64" s="91">
        <v>19817</v>
      </c>
      <c r="T64" s="91"/>
      <c r="U64" s="91"/>
      <c r="V64" s="91"/>
      <c r="W64" s="91"/>
      <c r="X64" s="93"/>
      <c r="Y64" s="93"/>
      <c r="Z64" s="93"/>
      <c r="AA64" s="94"/>
      <c r="AB64" s="95" t="s">
        <v>110</v>
      </c>
      <c r="AC64" s="96" t="s">
        <v>35</v>
      </c>
      <c r="AD64" s="97" t="s">
        <v>36</v>
      </c>
      <c r="AF64" s="95"/>
      <c r="AG64" s="95"/>
      <c r="AH64" s="95"/>
      <c r="AJ64" s="95"/>
      <c r="AK64" s="95"/>
      <c r="AL64" s="95"/>
      <c r="AS64" s="24" t="s">
        <v>111</v>
      </c>
    </row>
    <row r="65" spans="1:138" s="65" customFormat="1" ht="12.75" hidden="1" customHeight="1" x14ac:dyDescent="0.25">
      <c r="A65" s="126" t="s">
        <v>142</v>
      </c>
      <c r="B65" s="127"/>
      <c r="C65" s="127"/>
      <c r="D65" s="127"/>
      <c r="E65" s="127"/>
      <c r="F65" s="127"/>
      <c r="G65" s="127"/>
      <c r="H65" s="127">
        <f>A63</f>
        <v>1</v>
      </c>
      <c r="I65" s="127" t="s">
        <v>143</v>
      </c>
      <c r="J65" s="127"/>
      <c r="K65" s="128"/>
      <c r="L65" s="70"/>
      <c r="M65" s="44">
        <f>SUM(M63:M63)</f>
        <v>25039.85</v>
      </c>
      <c r="N65" s="61"/>
      <c r="O65" s="61"/>
      <c r="P65" s="61"/>
      <c r="Q65" s="61"/>
      <c r="R65" s="62"/>
      <c r="S65" s="63"/>
      <c r="T65" s="63"/>
      <c r="U65" s="63"/>
      <c r="V65" s="63"/>
      <c r="W65" s="63"/>
      <c r="X65" s="2"/>
      <c r="Y65" s="2"/>
      <c r="Z65" s="2"/>
      <c r="AA65" s="63"/>
      <c r="AB65" s="64"/>
      <c r="AC65" s="63"/>
      <c r="AD65" s="63"/>
      <c r="AE65" s="15"/>
    </row>
    <row r="66" spans="1:138" customFormat="1" x14ac:dyDescent="0.25"/>
    <row r="67" spans="1:138" s="5" customFormat="1" x14ac:dyDescent="0.25">
      <c r="A67" s="135" t="s">
        <v>144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 t="s">
        <v>118</v>
      </c>
      <c r="AG67" s="136"/>
      <c r="AH67" s="136"/>
      <c r="AI67" s="136"/>
      <c r="AJ67" s="136" t="s">
        <v>119</v>
      </c>
      <c r="AK67" s="136"/>
      <c r="AL67" s="136"/>
      <c r="AM67" s="136"/>
      <c r="AN67" s="136"/>
      <c r="AO67" s="136"/>
      <c r="AP67" s="136"/>
      <c r="AQ67" s="136"/>
      <c r="AR67" s="136"/>
      <c r="AS67" s="137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</row>
    <row r="68" spans="1:138" s="17" customFormat="1" ht="42.75" x14ac:dyDescent="0.25">
      <c r="A68" s="53" t="s">
        <v>3</v>
      </c>
      <c r="B68" s="53" t="s">
        <v>4</v>
      </c>
      <c r="C68" s="54" t="s">
        <v>5</v>
      </c>
      <c r="D68" s="54" t="s">
        <v>6</v>
      </c>
      <c r="E68" s="53" t="s">
        <v>7</v>
      </c>
      <c r="F68" s="55" t="s">
        <v>8</v>
      </c>
      <c r="G68" s="55" t="s">
        <v>9</v>
      </c>
      <c r="H68" s="54" t="s">
        <v>10</v>
      </c>
      <c r="I68" s="9" t="s">
        <v>145</v>
      </c>
      <c r="J68" s="131" t="s">
        <v>12</v>
      </c>
      <c r="K68" s="132"/>
      <c r="L68" s="54"/>
      <c r="M68" s="56" t="s">
        <v>14</v>
      </c>
      <c r="N68" s="56" t="s">
        <v>15</v>
      </c>
      <c r="O68" s="56" t="s">
        <v>16</v>
      </c>
      <c r="P68" s="11" t="s">
        <v>121</v>
      </c>
      <c r="Q68" s="66" t="s">
        <v>18</v>
      </c>
      <c r="R68" s="66" t="s">
        <v>19</v>
      </c>
      <c r="S68" s="67" t="s">
        <v>20</v>
      </c>
      <c r="T68" s="54" t="s">
        <v>12</v>
      </c>
      <c r="U68" s="66" t="s">
        <v>18</v>
      </c>
      <c r="V68" s="66" t="s">
        <v>19</v>
      </c>
      <c r="W68" s="66" t="s">
        <v>18</v>
      </c>
      <c r="X68" s="66" t="s">
        <v>19</v>
      </c>
      <c r="Y68" s="2"/>
      <c r="Z68" s="2"/>
      <c r="AA68" s="14"/>
      <c r="AB68" s="66" t="s">
        <v>21</v>
      </c>
      <c r="AC68" s="66" t="s">
        <v>22</v>
      </c>
      <c r="AD68" s="66" t="s">
        <v>23</v>
      </c>
      <c r="AE68" s="15"/>
      <c r="AF68" s="68" t="s">
        <v>24</v>
      </c>
      <c r="AG68" s="68" t="s">
        <v>25</v>
      </c>
      <c r="AH68" s="68" t="s">
        <v>26</v>
      </c>
      <c r="AI68" s="15"/>
      <c r="AJ68" s="68" t="s">
        <v>24</v>
      </c>
      <c r="AK68" s="68" t="s">
        <v>25</v>
      </c>
      <c r="AL68" s="68" t="s">
        <v>27</v>
      </c>
      <c r="AS68" s="56" t="s">
        <v>28</v>
      </c>
    </row>
    <row r="69" spans="1:138" s="19" customFormat="1" ht="30" customHeight="1" x14ac:dyDescent="0.25">
      <c r="A69" s="18">
        <v>1</v>
      </c>
      <c r="B69" s="18"/>
      <c r="C69" s="34" t="s">
        <v>146</v>
      </c>
      <c r="D69" s="34" t="s">
        <v>147</v>
      </c>
      <c r="E69" s="99" t="s">
        <v>148</v>
      </c>
      <c r="F69" s="18" t="str">
        <f t="shared" ref="F69" si="10">DATEDIF(Q69,R69,"y") + DATEDIF(U69,V69,"y") + DATEDIF(W69,X69,"y") + SUM(AF69) &amp; " años " &amp; DATEDIF(Q69,R69,"ym") + DATEDIF(U69,V69,"ym") + DATEDIF(W69,X69,"ym") + SUM(AG69) - SUM(AK69) &amp; " meses " &amp; DATEDIF(Q69,R69,"md") + DATEDIF(U69,V69,"md") + DATEDIF(W69,X69,"md") - SUM(AL69) &amp; " días"</f>
        <v>22 años 2 meses 3 días</v>
      </c>
      <c r="G69" s="23">
        <v>0.65</v>
      </c>
      <c r="H69" s="18" t="str">
        <f t="shared" ref="H69" si="11">DATEDIF(S69,R69,"y") &amp; " años " &amp; DATEDIF(S69,R69,"ym") &amp; " meses " &amp; DATEDIF(S69,R69,"md") &amp; " días"</f>
        <v>77 años 0 meses 0 días</v>
      </c>
      <c r="I69" s="18"/>
      <c r="J69" s="125"/>
      <c r="K69" s="125"/>
      <c r="L69" s="18"/>
      <c r="M69" s="24">
        <v>10000</v>
      </c>
      <c r="N69" s="24"/>
      <c r="O69" s="32" t="s">
        <v>149</v>
      </c>
      <c r="P69" s="24" t="s">
        <v>150</v>
      </c>
      <c r="Q69" s="25">
        <v>37071</v>
      </c>
      <c r="R69" s="25">
        <v>45170</v>
      </c>
      <c r="S69" s="25">
        <v>17046</v>
      </c>
      <c r="T69" s="25"/>
      <c r="U69" s="25"/>
      <c r="V69" s="25"/>
      <c r="W69" s="25"/>
      <c r="X69" s="25"/>
      <c r="Y69" s="26"/>
      <c r="Z69" s="26"/>
      <c r="AA69" s="27"/>
      <c r="AB69" s="28" t="s">
        <v>43</v>
      </c>
      <c r="AC69" s="29" t="s">
        <v>35</v>
      </c>
      <c r="AD69" s="33" t="s">
        <v>36</v>
      </c>
      <c r="AF69" s="28"/>
      <c r="AG69" s="28"/>
      <c r="AH69" s="28"/>
      <c r="AJ69" s="28"/>
      <c r="AK69" s="28"/>
      <c r="AL69" s="28"/>
      <c r="AS69" s="24" t="s">
        <v>37</v>
      </c>
    </row>
    <row r="70" spans="1:138" s="65" customFormat="1" ht="12.75" hidden="1" customHeight="1" x14ac:dyDescent="0.25">
      <c r="A70" s="126" t="s">
        <v>151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8"/>
      <c r="L70" s="100"/>
      <c r="M70" s="44">
        <f>SUM(M69:M69)</f>
        <v>10000</v>
      </c>
      <c r="N70" s="45"/>
      <c r="O70" s="45"/>
      <c r="P70" s="45"/>
      <c r="Q70" s="61"/>
      <c r="R70" s="61"/>
      <c r="S70" s="62"/>
      <c r="T70" s="63"/>
      <c r="U70" s="63"/>
      <c r="V70" s="63"/>
      <c r="W70" s="63"/>
      <c r="X70" s="63"/>
      <c r="Y70" s="2"/>
      <c r="Z70" s="2"/>
      <c r="AA70" s="63"/>
      <c r="AB70" s="64"/>
      <c r="AC70" s="63"/>
      <c r="AD70" s="63"/>
      <c r="AE70" s="15"/>
    </row>
    <row r="71" spans="1:138" hidden="1" x14ac:dyDescent="0.25"/>
    <row r="72" spans="1:138" s="5" customFormat="1" hidden="1" x14ac:dyDescent="0.25">
      <c r="A72" s="133" t="s">
        <v>152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51"/>
      <c r="P72" s="51"/>
      <c r="Q72" s="62"/>
      <c r="R72" s="62"/>
      <c r="S72" s="63"/>
      <c r="T72" s="63"/>
      <c r="U72" s="63"/>
      <c r="V72" s="63"/>
      <c r="W72" s="63"/>
      <c r="X72" s="2"/>
      <c r="Y72" s="2"/>
      <c r="Z72" s="2"/>
      <c r="AA72" s="63"/>
      <c r="AB72" s="64"/>
      <c r="AC72" s="63"/>
      <c r="AD72" s="63"/>
      <c r="AE72" s="15"/>
      <c r="AF72" s="134" t="s">
        <v>118</v>
      </c>
      <c r="AG72" s="134"/>
      <c r="AH72" s="134"/>
      <c r="AI72" s="63"/>
      <c r="AJ72" s="134" t="s">
        <v>119</v>
      </c>
      <c r="AK72" s="134"/>
      <c r="AL72" s="134"/>
      <c r="AM72" s="63"/>
      <c r="AN72" s="63"/>
      <c r="AO72" s="63"/>
      <c r="AP72" s="63"/>
      <c r="AQ72" s="63"/>
      <c r="AR72" s="63"/>
      <c r="AS72" s="63"/>
    </row>
    <row r="73" spans="1:138" s="17" customFormat="1" ht="42.75" hidden="1" x14ac:dyDescent="0.25">
      <c r="A73" s="53" t="s">
        <v>3</v>
      </c>
      <c r="B73" s="53" t="s">
        <v>4</v>
      </c>
      <c r="C73" s="54" t="s">
        <v>5</v>
      </c>
      <c r="D73" s="54" t="s">
        <v>6</v>
      </c>
      <c r="E73" s="53" t="s">
        <v>7</v>
      </c>
      <c r="F73" s="55" t="s">
        <v>8</v>
      </c>
      <c r="G73" s="55" t="s">
        <v>9</v>
      </c>
      <c r="H73" s="54" t="s">
        <v>10</v>
      </c>
      <c r="I73" s="9" t="s">
        <v>11</v>
      </c>
      <c r="J73" s="124" t="s">
        <v>120</v>
      </c>
      <c r="K73" s="124"/>
      <c r="L73" s="54"/>
      <c r="M73" s="56" t="s">
        <v>14</v>
      </c>
      <c r="N73" s="56" t="s">
        <v>15</v>
      </c>
      <c r="O73" s="56" t="s">
        <v>16</v>
      </c>
      <c r="P73" s="11" t="s">
        <v>121</v>
      </c>
      <c r="Q73" s="66" t="s">
        <v>18</v>
      </c>
      <c r="R73" s="66" t="s">
        <v>19</v>
      </c>
      <c r="S73" s="67" t="s">
        <v>20</v>
      </c>
      <c r="T73" s="54" t="s">
        <v>12</v>
      </c>
      <c r="U73" s="66" t="s">
        <v>18</v>
      </c>
      <c r="V73" s="66" t="s">
        <v>19</v>
      </c>
      <c r="W73" s="66" t="s">
        <v>18</v>
      </c>
      <c r="X73" s="66" t="s">
        <v>19</v>
      </c>
      <c r="Y73" s="2"/>
      <c r="Z73" s="2"/>
      <c r="AA73" s="14"/>
      <c r="AB73" s="66" t="s">
        <v>21</v>
      </c>
      <c r="AC73" s="66" t="s">
        <v>22</v>
      </c>
      <c r="AD73" s="66" t="s">
        <v>23</v>
      </c>
      <c r="AE73" s="15"/>
      <c r="AF73" s="68" t="s">
        <v>24</v>
      </c>
      <c r="AG73" s="68" t="s">
        <v>25</v>
      </c>
      <c r="AH73" s="68" t="s">
        <v>26</v>
      </c>
      <c r="AI73" s="15"/>
      <c r="AJ73" s="68" t="s">
        <v>24</v>
      </c>
      <c r="AK73" s="68" t="s">
        <v>25</v>
      </c>
      <c r="AL73" s="68" t="s">
        <v>27</v>
      </c>
    </row>
    <row r="74" spans="1:138" s="19" customFormat="1" ht="90" hidden="1" customHeight="1" x14ac:dyDescent="0.25">
      <c r="A74" s="18"/>
      <c r="B74" s="18"/>
      <c r="C74" s="101"/>
      <c r="D74" s="101"/>
      <c r="E74" s="102"/>
      <c r="F74" s="18" t="str">
        <f>DATEDIF(Q74,R74,"y") + DATEDIF(U74,V74,"y") + DATEDIF(W74,X74,"y") + SUM(AF74) &amp; " años " &amp; DATEDIF(Q74,R74,"ym") + DATEDIF(U74,V74,"ym") + DATEDIF(W74,X74,"ym") + SUM(AG74) - SUM(AK74) &amp; " meses " &amp; DATEDIF(Q74,R74,"md") + DATEDIF(U74,V74,"md") + DATEDIF(W74,X74,"md") - SUM(AL74) &amp; " días"</f>
        <v>0 años 0 meses 0 días</v>
      </c>
      <c r="G74" s="23"/>
      <c r="H74" s="18" t="str">
        <f>DATEDIF(S74,R74,"y") &amp; " años " &amp; DATEDIF(S74,R74,"ym") &amp; " meses " &amp; DATEDIF(S74,R74,"md") &amp; " días"</f>
        <v>0 años 0 meses 0 días</v>
      </c>
      <c r="I74" s="18"/>
      <c r="J74" s="125"/>
      <c r="K74" s="125"/>
      <c r="L74" s="18"/>
      <c r="M74" s="24"/>
      <c r="N74" s="24"/>
      <c r="O74" s="32"/>
      <c r="P74" s="24"/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27"/>
      <c r="AB74" s="28"/>
      <c r="AC74" s="30"/>
      <c r="AD74" s="30"/>
      <c r="AF74" s="28"/>
      <c r="AG74" s="28"/>
      <c r="AH74" s="28"/>
      <c r="AJ74" s="28"/>
      <c r="AK74" s="28"/>
      <c r="AL74" s="28"/>
    </row>
    <row r="75" spans="1:138" s="65" customFormat="1" ht="12.75" hidden="1" customHeight="1" x14ac:dyDescent="0.25">
      <c r="A75" s="126" t="s">
        <v>153</v>
      </c>
      <c r="B75" s="127"/>
      <c r="C75" s="127"/>
      <c r="D75" s="127"/>
      <c r="E75" s="127"/>
      <c r="F75" s="127"/>
      <c r="G75" s="128"/>
      <c r="H75" s="60">
        <f>A74</f>
        <v>0</v>
      </c>
      <c r="I75" s="129" t="s">
        <v>154</v>
      </c>
      <c r="J75" s="129"/>
      <c r="K75" s="129"/>
      <c r="L75" s="70"/>
      <c r="M75" s="44">
        <f>SUM(M74:M74)</f>
        <v>0</v>
      </c>
      <c r="N75" s="61"/>
      <c r="O75" s="61"/>
      <c r="P75" s="61"/>
      <c r="Q75" s="61"/>
      <c r="R75" s="62"/>
      <c r="S75" s="63"/>
      <c r="T75" s="63"/>
      <c r="U75" s="63"/>
      <c r="V75" s="63"/>
      <c r="W75" s="63"/>
      <c r="X75" s="2"/>
      <c r="Y75" s="2"/>
      <c r="Z75" s="2"/>
      <c r="AA75" s="63"/>
      <c r="AB75" s="64"/>
      <c r="AC75" s="63"/>
      <c r="AD75" s="63"/>
      <c r="AE75" s="15"/>
    </row>
    <row r="76" spans="1:138" s="65" customFormat="1" ht="12.75" hidden="1" customHeight="1" x14ac:dyDescent="0.25">
      <c r="A76" s="126" t="s">
        <v>155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8"/>
      <c r="M76" s="44">
        <f>M41+M59+M65+M70</f>
        <v>411376.51817499998</v>
      </c>
      <c r="N76" s="45"/>
      <c r="O76" s="45"/>
      <c r="P76" s="45"/>
      <c r="Q76" s="61"/>
      <c r="R76" s="61"/>
      <c r="S76" s="62"/>
      <c r="T76" s="63"/>
      <c r="U76" s="63"/>
      <c r="V76" s="63"/>
      <c r="W76" s="63"/>
      <c r="X76" s="63"/>
      <c r="Y76" s="2"/>
      <c r="Z76" s="2"/>
      <c r="AA76" s="63"/>
      <c r="AB76" s="64"/>
      <c r="AC76" s="63"/>
      <c r="AD76" s="63"/>
      <c r="AE76" s="15"/>
    </row>
    <row r="77" spans="1:138" s="4" customFormat="1" x14ac:dyDescent="0.25">
      <c r="A77" s="103"/>
      <c r="B77" s="104"/>
      <c r="C77" s="105"/>
      <c r="D77" s="106"/>
      <c r="E77" s="106"/>
      <c r="F77" s="107"/>
      <c r="G77" s="108"/>
      <c r="H77" s="108"/>
      <c r="I77" s="109"/>
      <c r="J77" s="110"/>
      <c r="K77" s="111"/>
      <c r="L77" s="111"/>
      <c r="M77" s="111"/>
      <c r="N77" s="111"/>
      <c r="AS77" s="110"/>
    </row>
    <row r="78" spans="1:138" s="4" customFormat="1" ht="9" hidden="1" customHeight="1" x14ac:dyDescent="0.25">
      <c r="A78" s="103"/>
      <c r="B78" s="104"/>
      <c r="C78" s="105"/>
      <c r="D78" s="106"/>
      <c r="E78" s="106"/>
      <c r="F78" s="107"/>
      <c r="G78" s="108"/>
      <c r="H78" s="108"/>
      <c r="I78" s="109"/>
      <c r="J78" s="110"/>
      <c r="K78" s="111"/>
      <c r="L78" s="111"/>
      <c r="M78" s="111"/>
      <c r="N78" s="111"/>
      <c r="AS78" s="110"/>
    </row>
    <row r="79" spans="1:138" s="4" customFormat="1" hidden="1" x14ac:dyDescent="0.25">
      <c r="A79" s="103"/>
      <c r="B79" s="104"/>
      <c r="C79" s="105"/>
      <c r="D79" s="106"/>
      <c r="E79" s="106"/>
      <c r="F79" s="107"/>
      <c r="G79" s="108"/>
      <c r="H79" s="108"/>
      <c r="I79" s="109"/>
      <c r="J79" s="110"/>
      <c r="K79" s="111"/>
      <c r="L79" s="111"/>
      <c r="M79" s="111"/>
      <c r="N79" s="111"/>
      <c r="AS79" s="110"/>
    </row>
    <row r="80" spans="1:138" s="4" customFormat="1" hidden="1" x14ac:dyDescent="0.25">
      <c r="A80" s="103"/>
      <c r="B80" s="104"/>
      <c r="C80" s="105"/>
      <c r="D80" s="106"/>
      <c r="E80" s="106"/>
      <c r="F80" s="107"/>
      <c r="G80" s="108"/>
      <c r="H80" s="108"/>
      <c r="I80" s="109"/>
      <c r="J80" s="110"/>
      <c r="K80" s="111"/>
      <c r="L80" s="111"/>
      <c r="M80" s="111"/>
      <c r="N80" s="111"/>
      <c r="AS80" s="110"/>
    </row>
    <row r="81" spans="1:45" s="4" customFormat="1" x14ac:dyDescent="0.25">
      <c r="A81" s="103"/>
      <c r="B81" s="104"/>
      <c r="C81" s="105"/>
      <c r="D81" s="106"/>
      <c r="E81" s="106"/>
      <c r="F81" s="107"/>
      <c r="G81" s="108"/>
      <c r="H81" s="108"/>
      <c r="I81" s="109"/>
      <c r="J81" s="110"/>
      <c r="K81" s="111"/>
      <c r="L81" s="111"/>
      <c r="M81" s="111"/>
      <c r="N81" s="111"/>
      <c r="AS81" s="110"/>
    </row>
    <row r="82" spans="1:45" s="4" customFormat="1" x14ac:dyDescent="0.25">
      <c r="A82" s="130" t="s">
        <v>156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</row>
    <row r="83" spans="1:45" s="4" customFormat="1" x14ac:dyDescent="0.25">
      <c r="A83" s="123" t="s">
        <v>157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</row>
    <row r="84" spans="1:45" s="4" customFormat="1" x14ac:dyDescent="0.25">
      <c r="A84" s="123" t="s">
        <v>158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</row>
    <row r="85" spans="1:45" s="4" customFormat="1" x14ac:dyDescent="0.25">
      <c r="A85" s="112"/>
      <c r="B85" s="112"/>
      <c r="C85" s="112"/>
      <c r="D85" s="112"/>
      <c r="E85" s="112"/>
      <c r="F85" s="112"/>
      <c r="G85" s="113"/>
      <c r="H85" s="113"/>
      <c r="I85" s="114"/>
    </row>
    <row r="86" spans="1:45" s="4" customFormat="1" ht="12.75" customHeight="1" x14ac:dyDescent="0.25">
      <c r="A86" s="115" t="s">
        <v>159</v>
      </c>
      <c r="B86" s="116"/>
      <c r="C86" s="116"/>
      <c r="D86" s="117"/>
      <c r="E86" s="118"/>
      <c r="F86" s="119"/>
      <c r="G86" s="120"/>
      <c r="H86" s="120"/>
      <c r="I86" s="121"/>
    </row>
    <row r="87" spans="1:45" s="4" customFormat="1" ht="9.75" customHeight="1" x14ac:dyDescent="0.25">
      <c r="A87" s="122" t="s">
        <v>160</v>
      </c>
      <c r="B87" s="116"/>
      <c r="C87" s="116"/>
      <c r="D87" s="117"/>
      <c r="E87" s="118"/>
      <c r="F87" s="119"/>
      <c r="G87" s="120"/>
      <c r="H87" s="120"/>
      <c r="I87" s="121"/>
    </row>
  </sheetData>
  <mergeCells count="68">
    <mergeCell ref="J24:K24"/>
    <mergeCell ref="A12:AS12"/>
    <mergeCell ref="A13:AS13"/>
    <mergeCell ref="A15:AS15"/>
    <mergeCell ref="J16:K16"/>
    <mergeCell ref="J17:K17"/>
    <mergeCell ref="J18:K18"/>
    <mergeCell ref="J19:K19"/>
    <mergeCell ref="J20:K20"/>
    <mergeCell ref="J21:K21"/>
    <mergeCell ref="J22:K22"/>
    <mergeCell ref="J23:K23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7:K37"/>
    <mergeCell ref="J38:K38"/>
    <mergeCell ref="J39:K39"/>
    <mergeCell ref="J40:K40"/>
    <mergeCell ref="A41:L41"/>
    <mergeCell ref="AF43:AH43"/>
    <mergeCell ref="AJ43:AL43"/>
    <mergeCell ref="J44:K44"/>
    <mergeCell ref="J45:K45"/>
    <mergeCell ref="A46:G46"/>
    <mergeCell ref="I46:L46"/>
    <mergeCell ref="A43:N43"/>
    <mergeCell ref="J57:K57"/>
    <mergeCell ref="A48:N48"/>
    <mergeCell ref="AF48:AH48"/>
    <mergeCell ref="AJ48:AL48"/>
    <mergeCell ref="J49:K49"/>
    <mergeCell ref="J50:K50"/>
    <mergeCell ref="J51:K51"/>
    <mergeCell ref="A52:G52"/>
    <mergeCell ref="I52:L52"/>
    <mergeCell ref="A54:AS54"/>
    <mergeCell ref="J55:K55"/>
    <mergeCell ref="J56:K56"/>
    <mergeCell ref="AJ72:AL72"/>
    <mergeCell ref="J58:K58"/>
    <mergeCell ref="A59:K59"/>
    <mergeCell ref="A61:AS61"/>
    <mergeCell ref="J62:K62"/>
    <mergeCell ref="A65:K65"/>
    <mergeCell ref="A67:AS67"/>
    <mergeCell ref="J68:K68"/>
    <mergeCell ref="J69:K69"/>
    <mergeCell ref="A70:K70"/>
    <mergeCell ref="A72:N72"/>
    <mergeCell ref="AF72:AH72"/>
    <mergeCell ref="A83:AS83"/>
    <mergeCell ref="A84:AS84"/>
    <mergeCell ref="J73:K73"/>
    <mergeCell ref="J74:K74"/>
    <mergeCell ref="A75:G75"/>
    <mergeCell ref="I75:K75"/>
    <mergeCell ref="A76:L76"/>
    <mergeCell ref="A82:AS82"/>
  </mergeCells>
  <conditionalFormatting sqref="E69">
    <cfRule type="duplicateValues" dxfId="10" priority="6"/>
  </conditionalFormatting>
  <conditionalFormatting sqref="E69">
    <cfRule type="expression" dxfId="9" priority="7" stopIfTrue="1">
      <formula>AND(COUNTIF($D$67:$D$849, E69)+COUNTIF($D$877:$D$65346, E69)&gt;1,NOT(ISBLANK(E69)))</formula>
    </cfRule>
  </conditionalFormatting>
  <conditionalFormatting sqref="E21">
    <cfRule type="expression" dxfId="8" priority="8" stopIfTrue="1">
      <formula>AND(COUNTIF($D$67:$D$689, E21)+COUNTIF($D$717:$D$65186, E21)&gt;1,NOT(ISBLANK(E21)))</formula>
    </cfRule>
  </conditionalFormatting>
  <conditionalFormatting sqref="E74">
    <cfRule type="expression" dxfId="7" priority="9" stopIfTrue="1">
      <formula>AND(COUNTIF($E$39:$E$501, E74)+COUNTIF($E$529:$E$65260, E74)&gt;1,NOT(ISBLANK(E74)))</formula>
    </cfRule>
  </conditionalFormatting>
  <conditionalFormatting sqref="E69 E2:E11 E17:E40 E56:E58 E14 E42:E52 E60 E71:E75 E88:E1048576">
    <cfRule type="duplicateValues" dxfId="6" priority="10"/>
  </conditionalFormatting>
  <conditionalFormatting sqref="E56:E58 E50:E51 E17:E19 E45 E22:E40">
    <cfRule type="expression" dxfId="5" priority="11" stopIfTrue="1">
      <formula>AND(COUNTIF($E$39:$E$495, E17)+COUNTIF($E$523:$E$65254, E17)&gt;1,NOT(ISBLANK(E17)))</formula>
    </cfRule>
  </conditionalFormatting>
  <conditionalFormatting sqref="E20">
    <cfRule type="expression" dxfId="4" priority="5" stopIfTrue="1">
      <formula>AND( COUNTIF(#REF!,#REF!)+ COUNTIF(#REF!,#REF!)&gt;1,NOT(ISBLANK(#REF!)))</formula>
    </cfRule>
  </conditionalFormatting>
  <conditionalFormatting sqref="E62:E63">
    <cfRule type="duplicateValues" dxfId="3" priority="3"/>
  </conditionalFormatting>
  <conditionalFormatting sqref="E63">
    <cfRule type="expression" dxfId="2" priority="4" stopIfTrue="1">
      <formula>AND(COUNTIF($E$81:$E$648, E63)+COUNTIF($E$676:$E$65407, E63)&gt;1,NOT(ISBLANK(E63)))</formula>
    </cfRule>
  </conditionalFormatting>
  <conditionalFormatting sqref="E64">
    <cfRule type="duplicateValues" dxfId="1" priority="1"/>
  </conditionalFormatting>
  <conditionalFormatting sqref="E64">
    <cfRule type="expression" dxfId="0" priority="2" stopIfTrue="1">
      <formula>AND(COUNTIF($E$81:$E$648, E64)+COUNTIF($E$676:$E$65407, E64)&gt;1,NOT(ISBLANK(E64)))</formula>
    </cfRule>
  </conditionalFormatting>
  <printOptions horizontalCentered="1"/>
  <pageMargins left="0.23622047244094491" right="0.23622047244094491" top="0.43307086614173229" bottom="0.43307086614173229" header="0.31496062992125984" footer="0.31496062992125984"/>
  <pageSetup scale="67" fitToHeight="0" orientation="portrait" r:id="rId1"/>
  <headerFooter>
    <oddFooter>&amp;RPágina &amp;P de 02</oddFooter>
  </headerFooter>
  <rowBreaks count="1" manualBreakCount="1">
    <brk id="32" min="1" max="44" man="1"/>
  </rowBreaks>
  <colBreaks count="1" manualBreakCount="1">
    <brk id="13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 (2)</vt:lpstr>
      <vt:lpstr>'SEPTIEMBRE 2023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FALCON 50</cp:lastModifiedBy>
  <dcterms:created xsi:type="dcterms:W3CDTF">2023-10-02T12:15:47Z</dcterms:created>
  <dcterms:modified xsi:type="dcterms:W3CDTF">2023-10-12T20:44:38Z</dcterms:modified>
</cp:coreProperties>
</file>