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0425"/>
  </bookViews>
  <sheets>
    <sheet name="Plantilla Ejecución 2025" sheetId="12" r:id="rId1"/>
    <sheet name="PRESUPUESTO APROBADO 2025" sheetId="13" r:id="rId2"/>
  </sheets>
  <definedNames>
    <definedName name="_xlnm.Print_Area" localSheetId="0">'Plantilla Ejecución 2025'!$A$1:$N$110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3"/>
  <c r="D20" i="12"/>
  <c r="C38" i="13"/>
  <c r="C28"/>
  <c r="C18"/>
  <c r="C12"/>
  <c r="C64"/>
  <c r="C54"/>
  <c r="D30" i="12"/>
  <c r="E30"/>
  <c r="F30"/>
  <c r="G30"/>
  <c r="H30"/>
  <c r="I30"/>
  <c r="J30"/>
  <c r="B18" i="13"/>
  <c r="B28"/>
  <c r="B38"/>
  <c r="B47"/>
  <c r="B54"/>
  <c r="B69"/>
  <c r="B64"/>
  <c r="I74" i="12"/>
  <c r="H74"/>
  <c r="G74"/>
  <c r="F74"/>
  <c r="E74"/>
  <c r="D74"/>
  <c r="C74"/>
  <c r="B74"/>
  <c r="I69"/>
  <c r="H69"/>
  <c r="G69"/>
  <c r="F69"/>
  <c r="E69"/>
  <c r="D69"/>
  <c r="C69"/>
  <c r="B69"/>
  <c r="I57"/>
  <c r="H57"/>
  <c r="G57"/>
  <c r="F57"/>
  <c r="E57"/>
  <c r="D57"/>
  <c r="C57"/>
  <c r="B57"/>
  <c r="I40"/>
  <c r="H40"/>
  <c r="G40"/>
  <c r="F40"/>
  <c r="E40"/>
  <c r="D40"/>
  <c r="C40"/>
  <c r="B40"/>
  <c r="C30"/>
  <c r="B30"/>
  <c r="I20"/>
  <c r="H20"/>
  <c r="G20"/>
  <c r="F20"/>
  <c r="E20"/>
  <c r="C20"/>
  <c r="B20"/>
  <c r="J20"/>
  <c r="I14"/>
  <c r="H14"/>
  <c r="G14"/>
  <c r="F14"/>
  <c r="E14"/>
  <c r="D14"/>
  <c r="C14"/>
  <c r="B14"/>
  <c r="J14"/>
  <c r="M93"/>
  <c r="M90"/>
  <c r="M87"/>
  <c r="M80"/>
  <c r="M74"/>
  <c r="M69"/>
  <c r="M57"/>
  <c r="M49"/>
  <c r="M40"/>
  <c r="M30"/>
  <c r="M20"/>
  <c r="M14"/>
  <c r="C83" i="13"/>
  <c r="C80"/>
  <c r="C76"/>
  <c r="C69"/>
  <c r="C47"/>
  <c r="K93" i="12"/>
  <c r="K90"/>
  <c r="K87"/>
  <c r="K20"/>
  <c r="K14"/>
  <c r="J90"/>
  <c r="J93"/>
  <c r="J87"/>
  <c r="K80"/>
  <c r="J80"/>
  <c r="K74"/>
  <c r="J74"/>
  <c r="K69"/>
  <c r="J69"/>
  <c r="K57"/>
  <c r="J57"/>
  <c r="K49"/>
  <c r="J49"/>
  <c r="K40"/>
  <c r="J40"/>
  <c r="K30"/>
  <c r="L93"/>
  <c r="L90"/>
  <c r="L87"/>
  <c r="L80"/>
  <c r="L74"/>
  <c r="L69"/>
  <c r="L57"/>
  <c r="L49"/>
  <c r="L40"/>
  <c r="L30"/>
  <c r="L20"/>
  <c r="L14"/>
  <c r="C85" i="13" l="1"/>
  <c r="I85" i="12"/>
  <c r="I96" s="1"/>
  <c r="J85"/>
  <c r="J96" s="1"/>
  <c r="L85"/>
  <c r="L96" s="1"/>
  <c r="M85"/>
  <c r="M96" s="1"/>
  <c r="K85"/>
  <c r="K96" s="1"/>
  <c r="N14"/>
  <c r="H85"/>
  <c r="H96" s="1"/>
  <c r="G85" l="1"/>
  <c r="G96" s="1"/>
  <c r="N15" l="1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6"/>
  <c r="N87"/>
  <c r="N88"/>
  <c r="N89"/>
  <c r="N90"/>
  <c r="N91"/>
  <c r="N92"/>
  <c r="N93"/>
  <c r="N94"/>
  <c r="F85" l="1"/>
  <c r="F96" s="1"/>
  <c r="E85" l="1"/>
  <c r="E96" s="1"/>
  <c r="D85" l="1"/>
  <c r="D96" s="1"/>
  <c r="B85" i="13" l="1"/>
  <c r="C85" i="12"/>
  <c r="C96" s="1"/>
  <c r="B85" l="1"/>
  <c r="N85" s="1"/>
  <c r="B95"/>
  <c r="N95" s="1"/>
  <c r="B96" l="1"/>
  <c r="N96" s="1"/>
  <c r="B83" i="13" l="1"/>
  <c r="B80"/>
  <c r="B77"/>
</calcChain>
</file>

<file path=xl/sharedStrings.xml><?xml version="1.0" encoding="utf-8"?>
<sst xmlns="http://schemas.openxmlformats.org/spreadsheetml/2006/main" count="204" uniqueCount="129">
  <si>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</si>
  <si>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</si>
  <si>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</si>
  <si>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</si>
  <si>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</si>
  <si>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</si>
  <si>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</si>
  <si>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</si>
  <si>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</si>
  <si>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</si>
  <si>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</si>
  <si>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</si>
  <si>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</si>
  <si>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</si>
  <si>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</si>
  <si>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</si>
  <si>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</si>
  <si>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</si>
  <si>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</si>
  <si>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</si>
  <si>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</si>
  <si>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</si>
  <si>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</si>
  <si>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</si>
  <si>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</si>
  <si>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</si>
  <si>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</si>
  <si>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</si>
  <si>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</si>
  <si>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</si>
  <si>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</si>
  <si>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</si>
  <si>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</si>
  <si>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</si>
  <si>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</si>
  <si>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</si>
  <si>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</si>
  <si>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</si>
  <si>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</si>
  <si>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</si>
  <si>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</si>
  <si>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</si>
  <si>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</si>
  <si>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</si>
  <si>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</si>
  <si>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</si>
  <si>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</si>
  <si>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</si>
  <si>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</si>
  <si>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</si>
  <si>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</si>
  <si>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</si>
  <si>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</si>
  <si>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</si>
  <si>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</si>
  <si>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</si>
  <si>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</si>
  <si>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</si>
  <si>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</si>
  <si>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</si>
  <si>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</si>
  <si>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</si>
  <si>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</si>
  <si>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</si>
  <si>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</si>
  <si>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</si>
  <si>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</si>
  <si>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</si>
  <si>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</si>
  <si>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</si>
  <si>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</si>
  <si>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</si>
  <si>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</si>
  <si>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</si>
  <si>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</si>
  <si>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</si>
  <si>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</si>
  <si>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</si>
  <si>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</si>
  <si>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</si>
  <si>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</si>
  <si>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</si>
  <si>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</si>
  <si>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</si>
  <si>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</si>
  <si>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</si>
  <si>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</si>
  <si>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</si>
  <si>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</si>
  <si>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</si>
  <si>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</si>
  <si>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</si>
  <si>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</si>
  <si>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</si>
  <si>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</si>
  <si>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</si>
  <si>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</si>
  <si>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</si>
  <si>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</si>
  <si>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</si>
  <si>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</si>
  <si>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</si>
  <si>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</si>
  <si>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</si>
  <si>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</si>
  <si>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</si>
  <si>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</si>
  <si>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</si>
  <si>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</si>
  <si>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</si>
  <si>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</si>
  <si>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</si>
  <si>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</si>
  <si>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</si>
  <si>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</si>
  <si>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</si>
  <si>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>Subdirector de Auditoría Interna, MIDE.</t>
  </si>
  <si>
    <t>Subdirectora de Presupuesto, MIDE.</t>
  </si>
  <si>
    <t>Noviembre</t>
  </si>
  <si>
    <t>Diciembre</t>
  </si>
  <si>
    <t>Capitán Contadora, ERD.</t>
  </si>
  <si>
    <t>Coronel Contadora, ERD.</t>
  </si>
  <si>
    <t>Licda. YUMIRIS ALT. ALMANZAR DE DIAZ,</t>
  </si>
  <si>
    <t>Año 2025</t>
  </si>
  <si>
    <t xml:space="preserve">Licda. DINORAH MORA MERCEDES </t>
  </si>
  <si>
    <t xml:space="preserve">    Capitán de Corbeta Contadora, ARD.</t>
  </si>
  <si>
    <t xml:space="preserve">Fuente: Sistema Integrado de Gestión Financiera
Periodo: 2025
</t>
  </si>
  <si>
    <t>Fecha de registro: hasta el 31 de Agosto 2025</t>
  </si>
  <si>
    <t>Fecha de imputación: desde el 01 de Agosto del 2025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</si>
</sst>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95">
    <xf numFmtId="0" fontId="0" fillId="0" borderId="0" xfId="0"/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3" fontId="19" fillId="0" borderId="0" xfId="1" applyFont="1" applyAlignment="1">
      <alignment horizontal="right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39" fontId="0" fillId="0" borderId="0" xfId="1" applyNumberFormat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43" fontId="0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1" fillId="0" borderId="0" xfId="1" applyNumberFormat="1" applyFont="1" applyAlignment="1">
      <alignment horizontal="right"/>
    </xf>
    <xf numFmtId="43" fontId="1" fillId="3" borderId="4" xfId="1" applyFont="1" applyFill="1" applyBorder="1" applyAlignment="1">
      <alignment horizontal="right" vertical="center" wrapText="1"/>
    </xf>
    <xf numFmtId="43" fontId="1" fillId="3" borderId="4" xfId="1" applyFont="1" applyFill="1" applyBorder="1" applyAlignment="1">
      <alignment vertical="center" wrapText="1"/>
    </xf>
    <xf numFmtId="43" fontId="0" fillId="0" borderId="0" xfId="1" applyFont="1" applyAlignment="1">
      <alignment horizontal="right"/>
    </xf>
    <xf numFmtId="0" fontId="21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22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8658</xdr:rowOff>
    </xdr:from>
    <xdr:to>
      <xdr:col>0</xdr:col>
      <xdr:colOff>2242705</xdr:colOff>
      <xdr:row>8</xdr:row>
      <xdr:rowOff>69273</xdr:rowOff>
    </xdr:to>
    <xdr:pic>
      <xdr:nvPicPr>
        <xdr:cNvPr id="9" name="Imag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770658"/>
          <a:ext cx="2242705" cy="935183"/>
        </a:xfrm>
        <a:prstGeom prst="rect">
          <a:avLst/>
        </a:prstGeom>
      </xdr:spPr>
    </xdr:pic>
    <xdr:clientData/>
  </xdr:twoCellAnchor>
  <xdr:twoCellAnchor editAs="oneCell">
    <xdr:from>
      <xdr:col>13</xdr:col>
      <xdr:colOff>346364</xdr:colOff>
      <xdr:row>4</xdr:row>
      <xdr:rowOff>8659</xdr:rowOff>
    </xdr:from>
    <xdr:to>
      <xdr:col>13</xdr:col>
      <xdr:colOff>2589069</xdr:colOff>
      <xdr:row>8</xdr:row>
      <xdr:rowOff>69274</xdr:rowOff>
    </xdr:to>
    <xdr:pic>
      <xdr:nvPicPr>
        <xdr:cNvPr id="10" name="Imag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691773" y="770659"/>
          <a:ext cx="2242705" cy="935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2</xdr:row>
      <xdr:rowOff>142875</xdr:rowOff>
    </xdr:from>
    <xdr:to>
      <xdr:col>3</xdr:col>
      <xdr:colOff>9526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39001" y="523875"/>
          <a:ext cx="20383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19050</xdr:colOff>
      <xdr:row>2</xdr:row>
      <xdr:rowOff>152400</xdr:rowOff>
    </xdr:from>
    <xdr:to>
      <xdr:col>0</xdr:col>
      <xdr:colOff>1504949</xdr:colOff>
      <xdr:row>5</xdr:row>
      <xdr:rowOff>19050</xdr:rowOff>
    </xdr:to>
    <xdr:pic>
      <xdr:nvPicPr>
        <xdr:cNvPr id="6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050" y="533400"/>
          <a:ext cx="1485899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1076325</xdr:colOff>
      <xdr:row>2</xdr:row>
      <xdr:rowOff>133350</xdr:rowOff>
    </xdr:from>
    <xdr:to>
      <xdr:col>2</xdr:col>
      <xdr:colOff>1266824</xdr:colOff>
      <xdr:row>5</xdr:row>
      <xdr:rowOff>0</xdr:rowOff>
    </xdr:to>
    <xdr:pic>
      <xdr:nvPicPr>
        <xdr:cNvPr id="8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91450" y="514350"/>
          <a:ext cx="1485899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AE114"/>
  <sheetViews>
    <sheetView showGridLines="0" tabSelected="1" view="pageLayout" zoomScale="55" zoomScaleNormal="90" zoomScaleSheetLayoutView="40" zoomScalePageLayoutView="55" workbookViewId="0">
      <selection activeCell="D40" sqref="D40"/>
    </sheetView>
  </sheetViews>
  <sheetFormatPr baseColWidth="10" defaultColWidth="11.42578125" defaultRowHeight="15"/>
  <cols>
    <col min="1" max="1" width="79.42578125" customWidth="1"/>
    <col min="2" max="2" width="38.7109375" bestFit="1" customWidth="1"/>
    <col min="3" max="3" width="22.5703125" bestFit="1" customWidth="1"/>
    <col min="4" max="4" width="22.85546875" bestFit="1" customWidth="1"/>
    <col min="5" max="5" width="21.5703125" bestFit="1" customWidth="1"/>
    <col min="6" max="6" width="22.5703125" bestFit="1" customWidth="1"/>
    <col min="7" max="7" width="22.85546875" bestFit="1" customWidth="1"/>
    <col min="8" max="8" width="24.85546875" bestFit="1" customWidth="1"/>
    <col min="9" max="9" width="24.5703125" bestFit="1" customWidth="1"/>
    <col min="10" max="10" width="24.140625" bestFit="1" customWidth="1"/>
    <col min="11" max="11" width="25" bestFit="1" customWidth="1"/>
    <col min="12" max="12" width="25.140625" bestFit="1" customWidth="1"/>
    <col min="13" max="13" width="24.42578125" bestFit="1" customWidth="1"/>
    <col min="14" max="14" width="36.85546875" bestFit="1" customWidth="1"/>
    <col min="15" max="15" width="18.5703125" customWidth="1"/>
    <col min="16" max="16" width="19.7109375" customWidth="1"/>
    <col min="17" max="17" width="16.85546875" customWidth="1"/>
    <col min="18" max="18" width="15.5703125" customWidth="1"/>
    <col min="20" max="20" width="96.7109375" bestFit="1" customWidth="1"/>
    <col min="22" max="29" width="6" bestFit="1" customWidth="1"/>
    <col min="30" max="31" width="7" bestFit="1" customWidth="1"/>
  </cols>
  <sheetData>
    <row r="6" spans="1:31" ht="18.75">
      <c r="A6" s="78" t="s">
        <v>83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60"/>
      <c r="P6" s="60"/>
      <c r="Q6" s="60"/>
      <c r="R6" s="60"/>
    </row>
    <row r="7" spans="1:31" ht="18.75">
      <c r="A7" s="78">
        <v>2025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60"/>
      <c r="P7" s="60"/>
      <c r="Q7" s="60"/>
      <c r="R7" s="60"/>
    </row>
    <row r="8" spans="1:31" ht="15.75">
      <c r="A8" s="79" t="s">
        <v>82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61"/>
      <c r="P8" s="61"/>
      <c r="Q8" s="61"/>
      <c r="R8" s="61"/>
    </row>
    <row r="9" spans="1:31">
      <c r="A9" s="80" t="s">
        <v>36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31" ht="18.7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4"/>
      <c r="T10" s="12"/>
    </row>
    <row r="11" spans="1:31" ht="18.7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  <c r="P11" s="24"/>
      <c r="Q11" s="24"/>
      <c r="R11" s="24"/>
      <c r="T11" s="12"/>
    </row>
    <row r="12" spans="1:31" ht="15.75">
      <c r="A12" s="15" t="s">
        <v>0</v>
      </c>
      <c r="B12" s="16" t="s">
        <v>81</v>
      </c>
      <c r="C12" s="16" t="s">
        <v>106</v>
      </c>
      <c r="D12" s="16" t="s">
        <v>107</v>
      </c>
      <c r="E12" s="16" t="s">
        <v>108</v>
      </c>
      <c r="F12" s="16" t="s">
        <v>109</v>
      </c>
      <c r="G12" s="16" t="s">
        <v>110</v>
      </c>
      <c r="H12" s="16" t="s">
        <v>111</v>
      </c>
      <c r="I12" s="16" t="s">
        <v>112</v>
      </c>
      <c r="J12" s="16" t="s">
        <v>113</v>
      </c>
      <c r="K12" s="16" t="s">
        <v>114</v>
      </c>
      <c r="L12" s="16" t="s">
        <v>118</v>
      </c>
      <c r="M12" s="16" t="s">
        <v>119</v>
      </c>
      <c r="N12" s="16" t="s">
        <v>96</v>
      </c>
      <c r="P12" s="30"/>
      <c r="Q12" s="30"/>
      <c r="R12" s="30"/>
      <c r="AD12" s="20"/>
      <c r="AE12" s="20"/>
    </row>
    <row r="13" spans="1:31" ht="12.75" customHeight="1">
      <c r="A13" s="8" t="s">
        <v>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P13" s="34"/>
      <c r="Q13" s="34"/>
      <c r="R13" s="34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ht="24" customHeight="1">
      <c r="A14" s="10" t="s">
        <v>2</v>
      </c>
      <c r="B14" s="18">
        <f t="shared" ref="B14:I14" si="0">+B15+B16+B17+B18+B19</f>
        <v>221689374.05999997</v>
      </c>
      <c r="C14" s="6">
        <f t="shared" si="0"/>
        <v>106336169.66</v>
      </c>
      <c r="D14" s="6">
        <f t="shared" si="0"/>
        <v>106798274.7</v>
      </c>
      <c r="E14" s="6">
        <f t="shared" si="0"/>
        <v>107480523.17</v>
      </c>
      <c r="F14" s="6">
        <f t="shared" si="0"/>
        <v>108377573.00999999</v>
      </c>
      <c r="G14" s="6">
        <f t="shared" si="0"/>
        <v>109132878.98999999</v>
      </c>
      <c r="H14" s="6">
        <f t="shared" si="0"/>
        <v>108915292.2</v>
      </c>
      <c r="I14" s="6">
        <f t="shared" si="0"/>
        <v>115053268.75999999</v>
      </c>
      <c r="J14" s="6">
        <f>+J15+J16+J17+J18+J19</f>
        <v>0</v>
      </c>
      <c r="K14" s="6">
        <f>+K15+K16+K17+K18+K19</f>
        <v>0</v>
      </c>
      <c r="L14" s="6">
        <f>+L15+L16+L17+L18+L19</f>
        <v>0</v>
      </c>
      <c r="M14" s="6">
        <f>+M15+M16+M17+M18+M19</f>
        <v>0</v>
      </c>
      <c r="N14" s="22">
        <f>+B14+C14+D14+E14+F14+G14+H14+I14+J14+K14+L14+M14</f>
        <v>983783354.54999995</v>
      </c>
    </row>
    <row r="15" spans="1:31">
      <c r="A15" s="11" t="s">
        <v>3</v>
      </c>
      <c r="B15" s="73">
        <v>98336137.019999996</v>
      </c>
      <c r="C15" s="66">
        <v>98304837.019999996</v>
      </c>
      <c r="D15" s="66">
        <v>98810662.019999996</v>
      </c>
      <c r="E15" s="66">
        <v>99487762.019999996</v>
      </c>
      <c r="F15" s="66">
        <v>100200624.77</v>
      </c>
      <c r="G15" s="66">
        <v>100738707.27</v>
      </c>
      <c r="H15" s="66">
        <v>100658451.52</v>
      </c>
      <c r="I15" s="66">
        <v>104710192.02</v>
      </c>
      <c r="J15" s="66">
        <v>0</v>
      </c>
      <c r="K15" s="66">
        <v>0</v>
      </c>
      <c r="L15" s="66">
        <v>0</v>
      </c>
      <c r="M15" s="66">
        <v>0</v>
      </c>
      <c r="N15" s="20">
        <f t="shared" ref="N15:N78" si="1">+B15+C15+D15+E15+F15+G15+H15+I15+J15+K15+L15+M15</f>
        <v>801247373.65999997</v>
      </c>
    </row>
    <row r="16" spans="1:31">
      <c r="A16" s="11" t="s">
        <v>4</v>
      </c>
      <c r="B16" s="66">
        <v>122140425.5</v>
      </c>
      <c r="C16" s="66">
        <v>6769485.75</v>
      </c>
      <c r="D16" s="66">
        <v>6687895</v>
      </c>
      <c r="E16" s="66">
        <v>6661185</v>
      </c>
      <c r="F16" s="66">
        <v>6836700.75</v>
      </c>
      <c r="G16" s="66">
        <v>7051545</v>
      </c>
      <c r="H16" s="66">
        <v>6927486.25</v>
      </c>
      <c r="I16" s="66">
        <v>9002079</v>
      </c>
      <c r="J16" s="66">
        <v>0</v>
      </c>
      <c r="K16" s="66">
        <v>0</v>
      </c>
      <c r="L16" s="66">
        <v>0</v>
      </c>
      <c r="M16" s="66">
        <v>0</v>
      </c>
      <c r="N16" s="20">
        <f t="shared" si="1"/>
        <v>172076802.25</v>
      </c>
    </row>
    <row r="17" spans="1:14">
      <c r="A17" s="11" t="s">
        <v>85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20">
        <f t="shared" si="1"/>
        <v>0</v>
      </c>
    </row>
    <row r="18" spans="1:14" ht="15.75" customHeight="1">
      <c r="A18" s="11" t="s">
        <v>5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20">
        <f t="shared" si="1"/>
        <v>0</v>
      </c>
    </row>
    <row r="19" spans="1:14" ht="18" customHeight="1">
      <c r="A19" s="11" t="s">
        <v>6</v>
      </c>
      <c r="B19" s="66">
        <v>1212811.54</v>
      </c>
      <c r="C19" s="66">
        <v>1261846.8899999999</v>
      </c>
      <c r="D19" s="66">
        <v>1299717.68</v>
      </c>
      <c r="E19" s="66">
        <v>1331576.1499999999</v>
      </c>
      <c r="F19" s="66">
        <v>1340247.49</v>
      </c>
      <c r="G19" s="66">
        <v>1342626.72</v>
      </c>
      <c r="H19" s="66">
        <v>1329354.43</v>
      </c>
      <c r="I19" s="66">
        <v>1340997.74</v>
      </c>
      <c r="J19" s="66">
        <v>0</v>
      </c>
      <c r="K19" s="66">
        <v>0</v>
      </c>
      <c r="L19" s="66">
        <v>0</v>
      </c>
      <c r="M19" s="66">
        <v>0</v>
      </c>
      <c r="N19" s="20">
        <f t="shared" si="1"/>
        <v>10459178.640000001</v>
      </c>
    </row>
    <row r="20" spans="1:14" ht="21" customHeight="1">
      <c r="A20" s="10" t="s">
        <v>7</v>
      </c>
      <c r="B20" s="6">
        <f t="shared" ref="B20:I20" si="2">+B21+B22+B23+B24+B25+B26+B27+B28+B29</f>
        <v>30239026.369999997</v>
      </c>
      <c r="C20" s="6">
        <f t="shared" si="2"/>
        <v>77107665.349999994</v>
      </c>
      <c r="D20" s="6">
        <f>+D21+D22+D23+D24+D25+D26+D27+D28+D29</f>
        <v>76932681.859999999</v>
      </c>
      <c r="E20" s="6">
        <f t="shared" si="2"/>
        <v>80297996.909999996</v>
      </c>
      <c r="F20" s="6">
        <f t="shared" si="2"/>
        <v>69602802.039999992</v>
      </c>
      <c r="G20" s="6">
        <f t="shared" si="2"/>
        <v>50689111.520000003</v>
      </c>
      <c r="H20" s="6">
        <f t="shared" si="2"/>
        <v>99054455.219999999</v>
      </c>
      <c r="I20" s="6">
        <f t="shared" si="2"/>
        <v>72476952.920000002</v>
      </c>
      <c r="J20" s="6">
        <f>+J21+J22+J23+J24+J25+J26+J27+J28+J29</f>
        <v>0</v>
      </c>
      <c r="K20" s="6">
        <f>+K21+K22+K23+K24+K25+K26+K27+K28+K29</f>
        <v>0</v>
      </c>
      <c r="L20" s="6">
        <f>+L21+L22+L23+L24+L25+L26+L27+L28+L29</f>
        <v>0</v>
      </c>
      <c r="M20" s="6">
        <f>+M21+M22+M23+M24+M25+M26+M27+M28+M29</f>
        <v>0</v>
      </c>
      <c r="N20" s="22">
        <f t="shared" si="1"/>
        <v>556400692.18999994</v>
      </c>
    </row>
    <row r="21" spans="1:14" ht="15.75" customHeight="1">
      <c r="A21" s="11" t="s">
        <v>8</v>
      </c>
      <c r="B21" s="66">
        <v>12479294.529999999</v>
      </c>
      <c r="C21" s="66">
        <v>11202512.09</v>
      </c>
      <c r="D21" s="66">
        <v>13862635.98</v>
      </c>
      <c r="E21" s="66">
        <v>12679050.189999999</v>
      </c>
      <c r="F21" s="66">
        <v>13300373.060000001</v>
      </c>
      <c r="G21" s="66">
        <v>13020414.83</v>
      </c>
      <c r="H21" s="66">
        <v>14065698.869999999</v>
      </c>
      <c r="I21" s="66">
        <v>16630028.359999999</v>
      </c>
      <c r="J21" s="66">
        <v>0</v>
      </c>
      <c r="K21" s="66">
        <v>0</v>
      </c>
      <c r="L21" s="66">
        <v>0</v>
      </c>
      <c r="M21" s="66">
        <v>0</v>
      </c>
      <c r="N21" s="20">
        <f t="shared" si="1"/>
        <v>107240007.91</v>
      </c>
    </row>
    <row r="22" spans="1:14">
      <c r="A22" s="11" t="s">
        <v>9</v>
      </c>
      <c r="B22" s="66">
        <v>0</v>
      </c>
      <c r="C22" s="66">
        <v>88464.6</v>
      </c>
      <c r="D22" s="66">
        <v>1138226.3500000001</v>
      </c>
      <c r="E22" s="66">
        <v>88464.6</v>
      </c>
      <c r="F22" s="66">
        <v>0</v>
      </c>
      <c r="G22" s="66">
        <v>413944</v>
      </c>
      <c r="H22" s="66">
        <v>455956.72</v>
      </c>
      <c r="I22" s="66">
        <v>88464.6</v>
      </c>
      <c r="J22" s="66">
        <v>0</v>
      </c>
      <c r="K22" s="66">
        <v>0</v>
      </c>
      <c r="L22" s="66">
        <v>0</v>
      </c>
      <c r="M22" s="66">
        <v>0</v>
      </c>
      <c r="N22" s="20">
        <f t="shared" si="1"/>
        <v>2273520.8700000006</v>
      </c>
    </row>
    <row r="23" spans="1:14">
      <c r="A23" s="11" t="s">
        <v>10</v>
      </c>
      <c r="B23" s="66">
        <v>12918227.970000001</v>
      </c>
      <c r="C23" s="66">
        <v>12559769.67</v>
      </c>
      <c r="D23" s="66">
        <v>13646765</v>
      </c>
      <c r="E23" s="66">
        <v>13142120.75</v>
      </c>
      <c r="F23" s="66">
        <v>12920865.52</v>
      </c>
      <c r="G23" s="66">
        <v>12896047.279999999</v>
      </c>
      <c r="H23" s="66">
        <v>13206799.24</v>
      </c>
      <c r="I23" s="66">
        <v>11919497.09</v>
      </c>
      <c r="J23" s="66">
        <v>0</v>
      </c>
      <c r="K23" s="66">
        <v>0</v>
      </c>
      <c r="L23" s="66">
        <v>0</v>
      </c>
      <c r="M23" s="66">
        <v>0</v>
      </c>
      <c r="N23" s="20">
        <f t="shared" si="1"/>
        <v>103210092.52</v>
      </c>
    </row>
    <row r="24" spans="1:14" ht="18" customHeight="1">
      <c r="A24" s="11" t="s">
        <v>11</v>
      </c>
      <c r="B24" s="66">
        <v>0</v>
      </c>
      <c r="C24" s="66">
        <v>0</v>
      </c>
      <c r="D24" s="66">
        <v>2464791.67</v>
      </c>
      <c r="E24" s="66">
        <v>0</v>
      </c>
      <c r="F24" s="66">
        <v>1851513.67</v>
      </c>
      <c r="G24" s="66">
        <v>806574.5</v>
      </c>
      <c r="H24" s="66">
        <v>2518907.2000000002</v>
      </c>
      <c r="I24" s="66">
        <v>4855</v>
      </c>
      <c r="J24" s="66">
        <v>0</v>
      </c>
      <c r="K24" s="66">
        <v>0</v>
      </c>
      <c r="L24" s="66">
        <v>0</v>
      </c>
      <c r="M24" s="66">
        <v>0</v>
      </c>
      <c r="N24" s="20">
        <f t="shared" si="1"/>
        <v>7646642.04</v>
      </c>
    </row>
    <row r="25" spans="1:14">
      <c r="A25" s="11" t="s">
        <v>12</v>
      </c>
      <c r="B25" s="66">
        <v>2309979.13</v>
      </c>
      <c r="C25" s="66">
        <v>1115592.1599999999</v>
      </c>
      <c r="D25" s="66">
        <v>6438737.4900000002</v>
      </c>
      <c r="E25" s="66">
        <v>4487103.12</v>
      </c>
      <c r="F25" s="66">
        <v>7875813.0700000003</v>
      </c>
      <c r="G25" s="66">
        <v>2729581.78</v>
      </c>
      <c r="H25" s="66">
        <v>12881922.279999999</v>
      </c>
      <c r="I25" s="66">
        <v>26887059.460000001</v>
      </c>
      <c r="J25" s="66">
        <v>0</v>
      </c>
      <c r="K25" s="66">
        <v>0</v>
      </c>
      <c r="L25" s="66">
        <v>0</v>
      </c>
      <c r="M25" s="66">
        <v>0</v>
      </c>
      <c r="N25" s="20">
        <f t="shared" si="1"/>
        <v>64725788.490000002</v>
      </c>
    </row>
    <row r="26" spans="1:14">
      <c r="A26" s="11" t="s">
        <v>13</v>
      </c>
      <c r="B26" s="66">
        <v>1416841.45</v>
      </c>
      <c r="C26" s="66">
        <v>44748363.049999997</v>
      </c>
      <c r="D26" s="66">
        <v>1624586.19</v>
      </c>
      <c r="E26" s="66">
        <v>44645341.219999999</v>
      </c>
      <c r="F26" s="66">
        <v>22796035</v>
      </c>
      <c r="G26" s="66">
        <v>17745598</v>
      </c>
      <c r="H26" s="66">
        <v>45990577.5</v>
      </c>
      <c r="I26" s="66">
        <v>5113792.91</v>
      </c>
      <c r="J26" s="66">
        <v>0</v>
      </c>
      <c r="K26" s="66">
        <v>0</v>
      </c>
      <c r="L26" s="66">
        <v>0</v>
      </c>
      <c r="M26" s="66">
        <v>0</v>
      </c>
      <c r="N26" s="20">
        <f t="shared" si="1"/>
        <v>184081135.31999999</v>
      </c>
    </row>
    <row r="27" spans="1:14" ht="30">
      <c r="A27" s="11" t="s">
        <v>14</v>
      </c>
      <c r="B27" s="66">
        <v>1084683.29</v>
      </c>
      <c r="C27" s="66">
        <v>7362963.7800000003</v>
      </c>
      <c r="D27" s="66">
        <v>13834848.91</v>
      </c>
      <c r="E27" s="66">
        <v>4746724.99</v>
      </c>
      <c r="F27" s="66">
        <v>9042547</v>
      </c>
      <c r="G27" s="66">
        <v>2188633.2200000002</v>
      </c>
      <c r="H27" s="66">
        <v>8556640.5</v>
      </c>
      <c r="I27" s="66">
        <v>2532260.52</v>
      </c>
      <c r="J27" s="66">
        <v>0</v>
      </c>
      <c r="K27" s="66">
        <v>0</v>
      </c>
      <c r="L27" s="66">
        <v>0</v>
      </c>
      <c r="M27" s="66">
        <v>0</v>
      </c>
      <c r="N27" s="20">
        <f t="shared" si="1"/>
        <v>49349302.210000001</v>
      </c>
    </row>
    <row r="28" spans="1:14">
      <c r="A28" s="11" t="s">
        <v>15</v>
      </c>
      <c r="B28" s="66">
        <v>30000</v>
      </c>
      <c r="C28" s="66">
        <v>30000</v>
      </c>
      <c r="D28" s="66">
        <v>22925191.920000002</v>
      </c>
      <c r="E28" s="66">
        <v>257192.04</v>
      </c>
      <c r="F28" s="66">
        <v>589472.92000000004</v>
      </c>
      <c r="G28" s="66">
        <v>380907.92</v>
      </c>
      <c r="H28" s="66">
        <v>960542.92</v>
      </c>
      <c r="I28" s="66">
        <v>7606535.8399999999</v>
      </c>
      <c r="J28" s="66">
        <v>0</v>
      </c>
      <c r="K28" s="66">
        <v>0</v>
      </c>
      <c r="L28" s="66">
        <v>0</v>
      </c>
      <c r="M28" s="66">
        <v>0</v>
      </c>
      <c r="N28" s="20">
        <f t="shared" si="1"/>
        <v>32779843.560000006</v>
      </c>
    </row>
    <row r="29" spans="1:14">
      <c r="A29" s="11" t="s">
        <v>40</v>
      </c>
      <c r="B29" s="66">
        <v>0</v>
      </c>
      <c r="C29" s="66">
        <v>0</v>
      </c>
      <c r="D29" s="66">
        <v>996898.35</v>
      </c>
      <c r="E29" s="66">
        <v>252000</v>
      </c>
      <c r="F29" s="66">
        <v>1226181.8</v>
      </c>
      <c r="G29" s="66">
        <v>507409.99</v>
      </c>
      <c r="H29" s="66">
        <v>417409.99</v>
      </c>
      <c r="I29" s="66">
        <v>1694459.14</v>
      </c>
      <c r="J29" s="66">
        <v>0</v>
      </c>
      <c r="K29" s="66">
        <v>0</v>
      </c>
      <c r="L29" s="66">
        <v>0</v>
      </c>
      <c r="M29" s="66">
        <v>0</v>
      </c>
      <c r="N29" s="20">
        <f t="shared" si="1"/>
        <v>5094359.2700000005</v>
      </c>
    </row>
    <row r="30" spans="1:14" ht="15.75" customHeight="1">
      <c r="A30" s="10" t="s">
        <v>16</v>
      </c>
      <c r="B30" s="6">
        <f t="shared" ref="B30:I30" si="3">+B32+B31+B33+B34+B35+B36+B37+B38+B39</f>
        <v>28315763.98</v>
      </c>
      <c r="C30" s="6">
        <f t="shared" si="3"/>
        <v>48396661.420000002</v>
      </c>
      <c r="D30" s="6">
        <f t="shared" si="3"/>
        <v>88281939.129999995</v>
      </c>
      <c r="E30" s="6">
        <f t="shared" si="3"/>
        <v>37368853.530000001</v>
      </c>
      <c r="F30" s="6">
        <f t="shared" si="3"/>
        <v>71467272.780000001</v>
      </c>
      <c r="G30" s="6">
        <f t="shared" si="3"/>
        <v>140998454.13</v>
      </c>
      <c r="H30" s="6">
        <f t="shared" si="3"/>
        <v>41353161.980000004</v>
      </c>
      <c r="I30" s="6">
        <f t="shared" si="3"/>
        <v>67061989.629999995</v>
      </c>
      <c r="J30" s="6">
        <f>+J32+J31+J33+J34+J35+J36+J37+J38+J39</f>
        <v>0</v>
      </c>
      <c r="K30" s="6">
        <f>+K32+K31+K33+K34+K35+K36+K37+K38+K39</f>
        <v>0</v>
      </c>
      <c r="L30" s="6">
        <f>+L32+L31+L33+L34+L35+L36+L37+L38+L39</f>
        <v>0</v>
      </c>
      <c r="M30" s="6">
        <f>+M32+M31+M33+M34+M35+M36+M37+M38+M39</f>
        <v>0</v>
      </c>
      <c r="N30" s="22">
        <f t="shared" si="1"/>
        <v>523244096.58000004</v>
      </c>
    </row>
    <row r="31" spans="1:14">
      <c r="A31" s="11" t="s">
        <v>17</v>
      </c>
      <c r="B31" s="66">
        <v>12291908.460000001</v>
      </c>
      <c r="C31" s="66">
        <v>17442186.879999999</v>
      </c>
      <c r="D31" s="66">
        <v>17157609.350000001</v>
      </c>
      <c r="E31" s="66">
        <v>16002047.23</v>
      </c>
      <c r="F31" s="66">
        <v>14233499.33</v>
      </c>
      <c r="G31" s="66">
        <v>16446190.57</v>
      </c>
      <c r="H31" s="66">
        <v>13786947.880000001</v>
      </c>
      <c r="I31" s="66">
        <v>16083970.9</v>
      </c>
      <c r="J31" s="66">
        <v>0</v>
      </c>
      <c r="K31" s="66">
        <v>0</v>
      </c>
      <c r="L31" s="66">
        <v>0</v>
      </c>
      <c r="M31" s="66">
        <v>0</v>
      </c>
      <c r="N31" s="20">
        <f t="shared" si="1"/>
        <v>123444360.59999999</v>
      </c>
    </row>
    <row r="32" spans="1:14">
      <c r="A32" s="11" t="s">
        <v>18</v>
      </c>
      <c r="B32" s="66">
        <v>0</v>
      </c>
      <c r="C32" s="66">
        <v>1932014</v>
      </c>
      <c r="D32" s="66">
        <v>29903241.399999999</v>
      </c>
      <c r="E32" s="66">
        <v>53345.440000000002</v>
      </c>
      <c r="F32" s="66">
        <v>10153283.5</v>
      </c>
      <c r="G32" s="66">
        <v>119681.26</v>
      </c>
      <c r="H32" s="66">
        <v>7735081.7199999997</v>
      </c>
      <c r="I32" s="66">
        <v>903378.5</v>
      </c>
      <c r="J32" s="66">
        <v>0</v>
      </c>
      <c r="K32" s="66">
        <v>0</v>
      </c>
      <c r="L32" s="66">
        <v>0</v>
      </c>
      <c r="M32" s="66">
        <v>0</v>
      </c>
      <c r="N32" s="20">
        <f t="shared" si="1"/>
        <v>50800025.82</v>
      </c>
    </row>
    <row r="33" spans="1:14">
      <c r="A33" s="11" t="s">
        <v>19</v>
      </c>
      <c r="B33" s="66">
        <v>0</v>
      </c>
      <c r="C33" s="66">
        <v>1008900</v>
      </c>
      <c r="D33" s="66">
        <v>1954697.14</v>
      </c>
      <c r="E33" s="66">
        <v>252130.6</v>
      </c>
      <c r="F33" s="66">
        <v>164034.16</v>
      </c>
      <c r="G33" s="66">
        <v>1138676.3999999999</v>
      </c>
      <c r="H33" s="66">
        <v>1303663.6200000001</v>
      </c>
      <c r="I33" s="66">
        <v>1398123</v>
      </c>
      <c r="J33" s="66">
        <v>0</v>
      </c>
      <c r="K33" s="66">
        <v>0</v>
      </c>
      <c r="L33" s="66">
        <v>0</v>
      </c>
      <c r="M33" s="66">
        <v>0</v>
      </c>
      <c r="N33" s="20">
        <f t="shared" si="1"/>
        <v>7220224.9199999999</v>
      </c>
    </row>
    <row r="34" spans="1:14">
      <c r="A34" s="11" t="s">
        <v>20</v>
      </c>
      <c r="B34" s="66">
        <v>0</v>
      </c>
      <c r="C34" s="66">
        <v>0</v>
      </c>
      <c r="D34" s="66">
        <v>705800</v>
      </c>
      <c r="E34" s="66">
        <v>0</v>
      </c>
      <c r="F34" s="66">
        <v>1514757.6</v>
      </c>
      <c r="G34" s="66">
        <v>2250</v>
      </c>
      <c r="H34" s="66">
        <v>0</v>
      </c>
      <c r="I34" s="66">
        <v>248414</v>
      </c>
      <c r="J34" s="66">
        <v>0</v>
      </c>
      <c r="K34" s="66">
        <v>0</v>
      </c>
      <c r="L34" s="66">
        <v>0</v>
      </c>
      <c r="M34" s="66">
        <v>0</v>
      </c>
      <c r="N34" s="20">
        <f t="shared" si="1"/>
        <v>2471221.6</v>
      </c>
    </row>
    <row r="35" spans="1:14">
      <c r="A35" s="11" t="s">
        <v>21</v>
      </c>
      <c r="B35" s="66">
        <v>0</v>
      </c>
      <c r="C35" s="66">
        <v>565333.63</v>
      </c>
      <c r="D35" s="66">
        <v>0</v>
      </c>
      <c r="E35" s="66">
        <v>144821.35</v>
      </c>
      <c r="F35" s="66">
        <v>316245.90000000002</v>
      </c>
      <c r="G35" s="66">
        <v>31034</v>
      </c>
      <c r="H35" s="66">
        <v>208127.22</v>
      </c>
      <c r="I35" s="66">
        <v>2160065.08</v>
      </c>
      <c r="J35" s="66">
        <v>0</v>
      </c>
      <c r="K35" s="66">
        <v>0</v>
      </c>
      <c r="L35" s="66">
        <v>0</v>
      </c>
      <c r="M35" s="66">
        <v>0</v>
      </c>
      <c r="N35" s="20">
        <f t="shared" si="1"/>
        <v>3425627.1799999997</v>
      </c>
    </row>
    <row r="36" spans="1:14">
      <c r="A36" s="11" t="s">
        <v>22</v>
      </c>
      <c r="B36" s="66">
        <v>0</v>
      </c>
      <c r="C36" s="66">
        <v>0</v>
      </c>
      <c r="D36" s="66">
        <v>3663437.91</v>
      </c>
      <c r="E36" s="66">
        <v>69191.66</v>
      </c>
      <c r="F36" s="66">
        <v>1142424.79</v>
      </c>
      <c r="G36" s="66">
        <v>3285451.19</v>
      </c>
      <c r="H36" s="66">
        <v>50961.25</v>
      </c>
      <c r="I36" s="66">
        <v>5371399.04</v>
      </c>
      <c r="J36" s="66">
        <v>0</v>
      </c>
      <c r="K36" s="66">
        <v>0</v>
      </c>
      <c r="L36" s="66">
        <v>0</v>
      </c>
      <c r="M36" s="66">
        <v>0</v>
      </c>
      <c r="N36" s="20">
        <f t="shared" si="1"/>
        <v>13582865.84</v>
      </c>
    </row>
    <row r="37" spans="1:14">
      <c r="A37" s="11" t="s">
        <v>23</v>
      </c>
      <c r="B37" s="66">
        <v>16023855.52</v>
      </c>
      <c r="C37" s="66">
        <v>25478731.82</v>
      </c>
      <c r="D37" s="66">
        <v>16920053.25</v>
      </c>
      <c r="E37" s="66">
        <v>10537742.609999999</v>
      </c>
      <c r="F37" s="66">
        <v>30885502.829999998</v>
      </c>
      <c r="G37" s="66">
        <v>29620223.98</v>
      </c>
      <c r="H37" s="66">
        <v>8597581.4000000004</v>
      </c>
      <c r="I37" s="66">
        <v>22078317.199999999</v>
      </c>
      <c r="J37" s="66">
        <v>0</v>
      </c>
      <c r="K37" s="66">
        <v>0</v>
      </c>
      <c r="L37" s="66">
        <v>0</v>
      </c>
      <c r="M37" s="66">
        <v>0</v>
      </c>
      <c r="N37" s="20">
        <f t="shared" si="1"/>
        <v>160142008.60999998</v>
      </c>
    </row>
    <row r="38" spans="1:14">
      <c r="A38" s="11" t="s">
        <v>41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20">
        <f t="shared" si="1"/>
        <v>0</v>
      </c>
    </row>
    <row r="39" spans="1:14">
      <c r="A39" s="11" t="s">
        <v>24</v>
      </c>
      <c r="B39" s="66">
        <v>0</v>
      </c>
      <c r="C39" s="66">
        <v>1969495.09</v>
      </c>
      <c r="D39" s="66">
        <v>17977100.079999998</v>
      </c>
      <c r="E39" s="66">
        <v>10309574.640000001</v>
      </c>
      <c r="F39" s="66">
        <v>13057524.67</v>
      </c>
      <c r="G39" s="66">
        <v>90354946.730000004</v>
      </c>
      <c r="H39" s="66">
        <v>9670798.8900000006</v>
      </c>
      <c r="I39" s="66">
        <v>18818321.91</v>
      </c>
      <c r="J39" s="66">
        <v>0</v>
      </c>
      <c r="K39" s="66">
        <v>0</v>
      </c>
      <c r="L39" s="66">
        <v>0</v>
      </c>
      <c r="M39" s="66">
        <v>0</v>
      </c>
      <c r="N39" s="20">
        <f t="shared" si="1"/>
        <v>162157762.01000002</v>
      </c>
    </row>
    <row r="40" spans="1:14" ht="24" customHeight="1">
      <c r="A40" s="10" t="s">
        <v>25</v>
      </c>
      <c r="B40" s="6">
        <f t="shared" ref="B40:I40" si="4">+B41+B42+B43+B44+B45+B46+B47+B48</f>
        <v>724846134.41999996</v>
      </c>
      <c r="C40" s="6">
        <f t="shared" si="4"/>
        <v>705276846.24000001</v>
      </c>
      <c r="D40" s="6">
        <f t="shared" si="4"/>
        <v>707179883.83999991</v>
      </c>
      <c r="E40" s="6">
        <f t="shared" si="4"/>
        <v>741423873.64999998</v>
      </c>
      <c r="F40" s="6">
        <f t="shared" si="4"/>
        <v>732198568.52999997</v>
      </c>
      <c r="G40" s="6">
        <f t="shared" si="4"/>
        <v>733621219.98000002</v>
      </c>
      <c r="H40" s="6">
        <f t="shared" si="4"/>
        <v>749106733.08999991</v>
      </c>
      <c r="I40" s="6">
        <f t="shared" si="4"/>
        <v>741280777.98000002</v>
      </c>
      <c r="J40" s="6">
        <f t="shared" ref="J40:K40" si="5">+J41+J42+J43+J44+J45+J46+J47+J48</f>
        <v>0</v>
      </c>
      <c r="K40" s="6">
        <f t="shared" si="5"/>
        <v>0</v>
      </c>
      <c r="L40" s="6">
        <f>+L41+L42+L43+L44+L45+L46+L47+L48</f>
        <v>0</v>
      </c>
      <c r="M40" s="6">
        <f>+M41+M42+M43+M44+M45+M46+M47+M48</f>
        <v>0</v>
      </c>
      <c r="N40" s="22">
        <f t="shared" si="1"/>
        <v>5834934037.7299995</v>
      </c>
    </row>
    <row r="41" spans="1:14">
      <c r="A41" s="11" t="s">
        <v>26</v>
      </c>
      <c r="B41" s="66">
        <v>691788213.13</v>
      </c>
      <c r="C41" s="66">
        <v>692550630.14999998</v>
      </c>
      <c r="D41" s="66">
        <v>694289553.42999995</v>
      </c>
      <c r="E41" s="66">
        <v>718817777.64999998</v>
      </c>
      <c r="F41" s="66">
        <v>719592472.52999997</v>
      </c>
      <c r="G41" s="66">
        <v>721015123.98000002</v>
      </c>
      <c r="H41" s="66">
        <v>723983711.02999997</v>
      </c>
      <c r="I41" s="66">
        <v>726274681.98000002</v>
      </c>
      <c r="J41" s="66">
        <v>0</v>
      </c>
      <c r="K41" s="66">
        <v>0</v>
      </c>
      <c r="L41" s="66">
        <v>0</v>
      </c>
      <c r="M41" s="66">
        <v>0</v>
      </c>
      <c r="N41" s="20">
        <f t="shared" si="1"/>
        <v>5688312163.8800011</v>
      </c>
    </row>
    <row r="42" spans="1:14">
      <c r="A42" s="11" t="s">
        <v>42</v>
      </c>
      <c r="B42" s="66">
        <v>11946284</v>
      </c>
      <c r="C42" s="66">
        <v>11946284</v>
      </c>
      <c r="D42" s="66">
        <v>11946284</v>
      </c>
      <c r="E42" s="66">
        <v>11946284</v>
      </c>
      <c r="F42" s="66">
        <v>11946284</v>
      </c>
      <c r="G42" s="66">
        <v>11946284</v>
      </c>
      <c r="H42" s="66">
        <v>11946284</v>
      </c>
      <c r="I42" s="66">
        <v>13946284</v>
      </c>
      <c r="J42" s="66">
        <v>0</v>
      </c>
      <c r="K42" s="66">
        <v>0</v>
      </c>
      <c r="L42" s="66">
        <v>0</v>
      </c>
      <c r="M42" s="66">
        <v>0</v>
      </c>
      <c r="N42" s="20">
        <f t="shared" si="1"/>
        <v>97570272</v>
      </c>
    </row>
    <row r="43" spans="1:14">
      <c r="A43" s="11" t="s">
        <v>43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20">
        <f t="shared" si="1"/>
        <v>0</v>
      </c>
    </row>
    <row r="44" spans="1:14">
      <c r="A44" s="11" t="s">
        <v>44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20">
        <f t="shared" si="1"/>
        <v>0</v>
      </c>
    </row>
    <row r="45" spans="1:14">
      <c r="A45" s="11" t="s">
        <v>45</v>
      </c>
      <c r="B45" s="66">
        <v>0</v>
      </c>
      <c r="C45" s="66">
        <v>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20">
        <f t="shared" si="1"/>
        <v>0</v>
      </c>
    </row>
    <row r="46" spans="1:14" ht="19.5" customHeight="1">
      <c r="A46" s="11" t="s">
        <v>86</v>
      </c>
      <c r="B46" s="66">
        <v>0</v>
      </c>
      <c r="C46" s="66">
        <v>0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20">
        <f t="shared" si="1"/>
        <v>0</v>
      </c>
    </row>
    <row r="47" spans="1:14">
      <c r="A47" s="11" t="s">
        <v>27</v>
      </c>
      <c r="B47" s="66">
        <v>10451825.289999999</v>
      </c>
      <c r="C47" s="66">
        <v>120120.09</v>
      </c>
      <c r="D47" s="66">
        <v>284234.40999999997</v>
      </c>
      <c r="E47" s="66">
        <v>0</v>
      </c>
      <c r="F47" s="66">
        <v>0</v>
      </c>
      <c r="G47" s="66">
        <v>0</v>
      </c>
      <c r="H47" s="66">
        <v>1716926.06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20">
        <f t="shared" si="1"/>
        <v>12573105.85</v>
      </c>
    </row>
    <row r="48" spans="1:14">
      <c r="A48" s="11" t="s">
        <v>46</v>
      </c>
      <c r="B48" s="66">
        <v>10659812</v>
      </c>
      <c r="C48" s="66">
        <v>659812</v>
      </c>
      <c r="D48" s="66">
        <v>659812</v>
      </c>
      <c r="E48" s="66">
        <v>10659812</v>
      </c>
      <c r="F48" s="66">
        <v>659812</v>
      </c>
      <c r="G48" s="66">
        <v>659812</v>
      </c>
      <c r="H48" s="66">
        <v>11459812</v>
      </c>
      <c r="I48" s="66">
        <v>1059812</v>
      </c>
      <c r="J48" s="66">
        <v>0</v>
      </c>
      <c r="K48" s="66">
        <v>0</v>
      </c>
      <c r="L48" s="66">
        <v>0</v>
      </c>
      <c r="M48" s="66">
        <v>0</v>
      </c>
      <c r="N48" s="20">
        <f t="shared" si="1"/>
        <v>36478496</v>
      </c>
    </row>
    <row r="49" spans="1:14">
      <c r="A49" s="10" t="s">
        <v>47</v>
      </c>
      <c r="B49" s="6">
        <v>0</v>
      </c>
      <c r="C49" s="6">
        <v>0</v>
      </c>
      <c r="D49" s="3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ref="J49:K49" si="6">+J50+J51+J52+J53+J54+J55+J56</f>
        <v>0</v>
      </c>
      <c r="K49" s="6">
        <f t="shared" si="6"/>
        <v>0</v>
      </c>
      <c r="L49" s="6">
        <f>+L50+L51+L52+L53+L54+L55+L56</f>
        <v>0</v>
      </c>
      <c r="M49" s="6">
        <f>+M50+M51+M52+M53+M54+M55+M56</f>
        <v>0</v>
      </c>
      <c r="N49" s="20">
        <f t="shared" si="1"/>
        <v>0</v>
      </c>
    </row>
    <row r="50" spans="1:14">
      <c r="A50" s="11" t="s">
        <v>48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20">
        <f t="shared" si="1"/>
        <v>0</v>
      </c>
    </row>
    <row r="51" spans="1:14">
      <c r="A51" s="11" t="s">
        <v>49</v>
      </c>
      <c r="B51" s="66">
        <v>0</v>
      </c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20">
        <f t="shared" si="1"/>
        <v>0</v>
      </c>
    </row>
    <row r="52" spans="1:14">
      <c r="A52" s="11" t="s">
        <v>50</v>
      </c>
      <c r="B52" s="66">
        <v>0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20">
        <f t="shared" si="1"/>
        <v>0</v>
      </c>
    </row>
    <row r="53" spans="1:14">
      <c r="A53" s="11" t="s">
        <v>51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20">
        <f t="shared" si="1"/>
        <v>0</v>
      </c>
    </row>
    <row r="54" spans="1:14">
      <c r="A54" s="11" t="s">
        <v>52</v>
      </c>
      <c r="B54" s="66">
        <v>0</v>
      </c>
      <c r="C54" s="66">
        <v>0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20">
        <f t="shared" si="1"/>
        <v>0</v>
      </c>
    </row>
    <row r="55" spans="1:14">
      <c r="A55" s="11" t="s">
        <v>53</v>
      </c>
      <c r="B55" s="66">
        <v>0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20">
        <f t="shared" si="1"/>
        <v>0</v>
      </c>
    </row>
    <row r="56" spans="1:14">
      <c r="A56" s="11" t="s">
        <v>54</v>
      </c>
      <c r="B56" s="66">
        <v>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20">
        <f t="shared" si="1"/>
        <v>0</v>
      </c>
    </row>
    <row r="57" spans="1:14" ht="19.5" customHeight="1">
      <c r="A57" s="10" t="s">
        <v>28</v>
      </c>
      <c r="B57" s="18">
        <f t="shared" ref="B57:I57" si="7">+B58+B59+B60+B61+B62+B63+B64+B65+B66+B67+B68</f>
        <v>2647227</v>
      </c>
      <c r="C57" s="6">
        <f t="shared" si="7"/>
        <v>0</v>
      </c>
      <c r="D57" s="6">
        <f t="shared" si="7"/>
        <v>16057949.59</v>
      </c>
      <c r="E57" s="6">
        <f t="shared" si="7"/>
        <v>9769452.4500000011</v>
      </c>
      <c r="F57" s="6">
        <f t="shared" si="7"/>
        <v>10575728.859999999</v>
      </c>
      <c r="G57" s="6">
        <f t="shared" si="7"/>
        <v>70119010.030000016</v>
      </c>
      <c r="H57" s="6">
        <f t="shared" si="7"/>
        <v>2436995</v>
      </c>
      <c r="I57" s="6">
        <f t="shared" si="7"/>
        <v>81961805.200000003</v>
      </c>
      <c r="J57" s="6">
        <f t="shared" ref="J57:K57" si="8">+J58+J59+J60+J61+J62+J63+J64+J65+J66+J67+J68</f>
        <v>0</v>
      </c>
      <c r="K57" s="6">
        <f t="shared" si="8"/>
        <v>0</v>
      </c>
      <c r="L57" s="6">
        <f>+L58+L59+L60+L61+L62+L63+L64+L65+L66+L67+L68</f>
        <v>0</v>
      </c>
      <c r="M57" s="6">
        <f>+M58+M59+M60+M61+M62+M63+M64+M65+M66+M67+M68</f>
        <v>0</v>
      </c>
      <c r="N57" s="22">
        <f t="shared" si="1"/>
        <v>193568168.13</v>
      </c>
    </row>
    <row r="58" spans="1:14" ht="19.5" customHeight="1">
      <c r="A58" s="11" t="s">
        <v>29</v>
      </c>
      <c r="B58" s="66">
        <v>0</v>
      </c>
      <c r="C58" s="66">
        <v>0</v>
      </c>
      <c r="D58" s="66">
        <v>5521599.0899999999</v>
      </c>
      <c r="E58" s="66">
        <v>6914999.9800000004</v>
      </c>
      <c r="F58" s="66">
        <v>479473.32</v>
      </c>
      <c r="G58" s="66">
        <v>1994913.22</v>
      </c>
      <c r="H58" s="66">
        <v>-194995</v>
      </c>
      <c r="I58" s="66">
        <v>199409.02</v>
      </c>
      <c r="J58" s="66">
        <v>0</v>
      </c>
      <c r="K58" s="66">
        <v>0</v>
      </c>
      <c r="L58" s="66">
        <v>0</v>
      </c>
      <c r="M58" s="66">
        <v>0</v>
      </c>
      <c r="N58" s="20">
        <f t="shared" si="1"/>
        <v>14915399.630000001</v>
      </c>
    </row>
    <row r="59" spans="1:14">
      <c r="A59" s="11" t="s">
        <v>30</v>
      </c>
      <c r="B59" s="66">
        <v>0</v>
      </c>
      <c r="C59" s="66">
        <v>0</v>
      </c>
      <c r="D59" s="66">
        <v>0</v>
      </c>
      <c r="E59" s="66">
        <v>533212.5</v>
      </c>
      <c r="F59" s="66">
        <v>939880.68</v>
      </c>
      <c r="G59" s="66">
        <v>825733.04</v>
      </c>
      <c r="H59" s="66">
        <v>0</v>
      </c>
      <c r="I59" s="66">
        <v>42338.400000000001</v>
      </c>
      <c r="J59" s="66">
        <v>0</v>
      </c>
      <c r="K59" s="66">
        <v>0</v>
      </c>
      <c r="L59" s="66">
        <v>0</v>
      </c>
      <c r="M59" s="66">
        <v>0</v>
      </c>
      <c r="N59" s="20">
        <f t="shared" si="1"/>
        <v>2341164.62</v>
      </c>
    </row>
    <row r="60" spans="1:14">
      <c r="A60" s="11" t="s">
        <v>31</v>
      </c>
      <c r="B60" s="66">
        <v>0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353963.42</v>
      </c>
      <c r="J60" s="66">
        <v>0</v>
      </c>
      <c r="K60" s="66">
        <v>0</v>
      </c>
      <c r="L60" s="66">
        <v>0</v>
      </c>
      <c r="M60" s="66">
        <v>0</v>
      </c>
      <c r="N60" s="20">
        <f t="shared" si="1"/>
        <v>353963.42</v>
      </c>
    </row>
    <row r="61" spans="1:14">
      <c r="A61" s="11" t="s">
        <v>32</v>
      </c>
      <c r="B61" s="66">
        <v>0</v>
      </c>
      <c r="C61" s="66">
        <v>0</v>
      </c>
      <c r="D61" s="66">
        <v>0</v>
      </c>
      <c r="E61" s="66">
        <v>0</v>
      </c>
      <c r="F61" s="66">
        <v>609794.74</v>
      </c>
      <c r="G61" s="66">
        <v>0</v>
      </c>
      <c r="H61" s="66">
        <v>1737550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20">
        <f t="shared" si="1"/>
        <v>2347344.7400000002</v>
      </c>
    </row>
    <row r="62" spans="1:14">
      <c r="A62" s="11" t="s">
        <v>33</v>
      </c>
      <c r="B62" s="66">
        <v>0</v>
      </c>
      <c r="C62" s="66">
        <v>0</v>
      </c>
      <c r="D62" s="66">
        <v>525660.5</v>
      </c>
      <c r="E62" s="66">
        <v>1514164.08</v>
      </c>
      <c r="F62" s="66">
        <v>1537227.66</v>
      </c>
      <c r="G62" s="66">
        <v>854856.58</v>
      </c>
      <c r="H62" s="66">
        <v>894440</v>
      </c>
      <c r="I62" s="66">
        <v>1304575.06</v>
      </c>
      <c r="J62" s="66">
        <v>0</v>
      </c>
      <c r="K62" s="66">
        <v>0</v>
      </c>
      <c r="L62" s="66">
        <v>0</v>
      </c>
      <c r="M62" s="66">
        <v>0</v>
      </c>
      <c r="N62" s="20">
        <f t="shared" si="1"/>
        <v>6630923.8800000008</v>
      </c>
    </row>
    <row r="63" spans="1:14">
      <c r="A63" s="11" t="s">
        <v>55</v>
      </c>
      <c r="B63" s="66">
        <v>0</v>
      </c>
      <c r="C63" s="66">
        <v>0</v>
      </c>
      <c r="D63" s="66">
        <v>10010690</v>
      </c>
      <c r="E63" s="66">
        <v>807075.89</v>
      </c>
      <c r="F63" s="66">
        <v>1592164.86</v>
      </c>
      <c r="G63" s="66">
        <v>71822197.290000007</v>
      </c>
      <c r="H63" s="66">
        <v>0</v>
      </c>
      <c r="I63" s="66">
        <v>57373926</v>
      </c>
      <c r="J63" s="66">
        <v>0</v>
      </c>
      <c r="K63" s="66">
        <v>0</v>
      </c>
      <c r="L63" s="66">
        <v>0</v>
      </c>
      <c r="M63" s="66">
        <v>0</v>
      </c>
      <c r="N63" s="20">
        <f t="shared" si="1"/>
        <v>141606054.04000002</v>
      </c>
    </row>
    <row r="64" spans="1:14" ht="16.5" customHeight="1">
      <c r="A64" s="11" t="s">
        <v>56</v>
      </c>
      <c r="B64" s="66">
        <v>0</v>
      </c>
      <c r="C64" s="66">
        <v>0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20">
        <f t="shared" si="1"/>
        <v>0</v>
      </c>
    </row>
    <row r="65" spans="1:14" ht="17.25" customHeight="1">
      <c r="A65" s="11" t="s">
        <v>34</v>
      </c>
      <c r="B65" s="66">
        <v>0</v>
      </c>
      <c r="C65" s="66">
        <v>0</v>
      </c>
      <c r="D65" s="66">
        <v>0</v>
      </c>
      <c r="E65" s="66">
        <v>0</v>
      </c>
      <c r="F65" s="66">
        <v>5417187.5999999996</v>
      </c>
      <c r="G65" s="66">
        <v>0</v>
      </c>
      <c r="H65" s="66">
        <v>0</v>
      </c>
      <c r="I65" s="66">
        <v>9760000</v>
      </c>
      <c r="J65" s="66">
        <v>0</v>
      </c>
      <c r="K65" s="66">
        <v>0</v>
      </c>
      <c r="L65" s="66">
        <v>0</v>
      </c>
      <c r="M65" s="66">
        <v>0</v>
      </c>
      <c r="N65" s="20">
        <f t="shared" si="1"/>
        <v>15177187.6</v>
      </c>
    </row>
    <row r="66" spans="1:14" ht="17.25" customHeight="1">
      <c r="A66" s="11" t="s">
        <v>87</v>
      </c>
      <c r="B66" s="66">
        <v>2647227</v>
      </c>
      <c r="C66" s="66">
        <v>0</v>
      </c>
      <c r="D66" s="66">
        <v>0</v>
      </c>
      <c r="E66" s="66">
        <v>0</v>
      </c>
      <c r="F66" s="66">
        <v>0</v>
      </c>
      <c r="G66" s="66">
        <v>-5378690.0999999996</v>
      </c>
      <c r="H66" s="66">
        <v>0</v>
      </c>
      <c r="I66" s="66">
        <v>12927593.300000001</v>
      </c>
      <c r="J66" s="66">
        <v>0</v>
      </c>
      <c r="K66" s="66">
        <v>0</v>
      </c>
      <c r="L66" s="66">
        <v>0</v>
      </c>
      <c r="M66" s="66">
        <v>0</v>
      </c>
      <c r="N66" s="20">
        <f t="shared" si="1"/>
        <v>10196130.200000001</v>
      </c>
    </row>
    <row r="67" spans="1:14">
      <c r="A67" s="11" t="s">
        <v>88</v>
      </c>
      <c r="B67" s="66">
        <v>0</v>
      </c>
      <c r="C67" s="66">
        <v>0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20">
        <f t="shared" si="1"/>
        <v>0</v>
      </c>
    </row>
    <row r="68" spans="1:14" ht="16.5" customHeight="1">
      <c r="A68" s="11" t="s">
        <v>89</v>
      </c>
      <c r="B68" s="66">
        <v>0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20">
        <f t="shared" si="1"/>
        <v>0</v>
      </c>
    </row>
    <row r="69" spans="1:14" ht="17.25" customHeight="1">
      <c r="A69" s="10" t="s">
        <v>58</v>
      </c>
      <c r="B69" s="6">
        <f t="shared" ref="B69:I69" si="9">+B70+B71+B72+B73</f>
        <v>1088057.7</v>
      </c>
      <c r="C69" s="6">
        <f t="shared" si="9"/>
        <v>4132046.82</v>
      </c>
      <c r="D69" s="6">
        <f t="shared" si="9"/>
        <v>0</v>
      </c>
      <c r="E69" s="6">
        <f t="shared" si="9"/>
        <v>44592948.600000001</v>
      </c>
      <c r="F69" s="6">
        <f t="shared" si="9"/>
        <v>123441057.2</v>
      </c>
      <c r="G69" s="6">
        <f t="shared" si="9"/>
        <v>447108972.63</v>
      </c>
      <c r="H69" s="6">
        <f t="shared" si="9"/>
        <v>32763319.239999998</v>
      </c>
      <c r="I69" s="6">
        <f t="shared" si="9"/>
        <v>45482993.119999997</v>
      </c>
      <c r="J69" s="6">
        <f t="shared" ref="J69:K69" si="10">+J70+J71+J72+J73</f>
        <v>0</v>
      </c>
      <c r="K69" s="6">
        <f t="shared" si="10"/>
        <v>0</v>
      </c>
      <c r="L69" s="6">
        <f>+L70+L71+L72+L73</f>
        <v>0</v>
      </c>
      <c r="M69" s="6">
        <f>+M70+M71+M72+M73</f>
        <v>0</v>
      </c>
      <c r="N69" s="22">
        <f t="shared" si="1"/>
        <v>698609395.31000006</v>
      </c>
    </row>
    <row r="70" spans="1:14" ht="18.75" customHeight="1">
      <c r="A70" s="11" t="s">
        <v>59</v>
      </c>
      <c r="B70" s="66">
        <v>1088057.7</v>
      </c>
      <c r="C70" s="66">
        <v>4132046.82</v>
      </c>
      <c r="D70" s="66">
        <v>0</v>
      </c>
      <c r="E70" s="66">
        <v>44592948.600000001</v>
      </c>
      <c r="F70" s="66">
        <v>123441057.2</v>
      </c>
      <c r="G70" s="66">
        <v>447108972.63</v>
      </c>
      <c r="H70" s="66">
        <v>32763319.239999998</v>
      </c>
      <c r="I70" s="66">
        <v>45482993.119999997</v>
      </c>
      <c r="J70" s="66">
        <v>0</v>
      </c>
      <c r="K70" s="66">
        <v>0</v>
      </c>
      <c r="L70" s="66">
        <v>0</v>
      </c>
      <c r="M70" s="66">
        <v>0</v>
      </c>
      <c r="N70" s="20">
        <f t="shared" si="1"/>
        <v>698609395.31000006</v>
      </c>
    </row>
    <row r="71" spans="1:14" ht="18" customHeight="1">
      <c r="A71" s="11" t="s">
        <v>60</v>
      </c>
      <c r="B71" s="66">
        <v>0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20">
        <f t="shared" si="1"/>
        <v>0</v>
      </c>
    </row>
    <row r="72" spans="1:14">
      <c r="A72" s="11" t="s">
        <v>61</v>
      </c>
      <c r="B72" s="66">
        <v>0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20">
        <f t="shared" si="1"/>
        <v>0</v>
      </c>
    </row>
    <row r="73" spans="1:14" ht="30">
      <c r="A73" s="11" t="s">
        <v>62</v>
      </c>
      <c r="B73" s="66">
        <v>0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20">
        <f t="shared" si="1"/>
        <v>0</v>
      </c>
    </row>
    <row r="74" spans="1:14" ht="31.5" customHeight="1">
      <c r="A74" s="10" t="s">
        <v>63</v>
      </c>
      <c r="B74" s="6">
        <f t="shared" ref="B74:I74" si="11">+B75+B76+B77+B78+B79</f>
        <v>0</v>
      </c>
      <c r="C74" s="6">
        <f t="shared" si="11"/>
        <v>0</v>
      </c>
      <c r="D74" s="6">
        <f t="shared" si="11"/>
        <v>0</v>
      </c>
      <c r="E74" s="6">
        <f t="shared" si="11"/>
        <v>0</v>
      </c>
      <c r="F74" s="6">
        <f t="shared" si="11"/>
        <v>0</v>
      </c>
      <c r="G74" s="6">
        <f t="shared" si="11"/>
        <v>0</v>
      </c>
      <c r="H74" s="6">
        <f t="shared" si="11"/>
        <v>0</v>
      </c>
      <c r="I74" s="6">
        <f t="shared" si="11"/>
        <v>0</v>
      </c>
      <c r="J74" s="6">
        <f t="shared" ref="J74:K74" si="12">+J75+J76+J77+J78+J79</f>
        <v>0</v>
      </c>
      <c r="K74" s="6">
        <f t="shared" si="12"/>
        <v>0</v>
      </c>
      <c r="L74" s="6">
        <f>+L75+L76+L77+L78+L79</f>
        <v>0</v>
      </c>
      <c r="M74" s="6">
        <f>+M75+M76+M77+M78+M79</f>
        <v>0</v>
      </c>
      <c r="N74" s="20">
        <f t="shared" si="1"/>
        <v>0</v>
      </c>
    </row>
    <row r="75" spans="1:14" ht="20.25" customHeight="1">
      <c r="A75" s="11" t="s">
        <v>64</v>
      </c>
      <c r="B75" s="66">
        <v>0</v>
      </c>
      <c r="C75" s="66">
        <v>0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20">
        <f t="shared" si="1"/>
        <v>0</v>
      </c>
    </row>
    <row r="76" spans="1:14">
      <c r="A76" s="11" t="s">
        <v>65</v>
      </c>
      <c r="B76" s="66">
        <v>0</v>
      </c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20">
        <f t="shared" si="1"/>
        <v>0</v>
      </c>
    </row>
    <row r="77" spans="1:14">
      <c r="A77" s="11" t="s">
        <v>90</v>
      </c>
      <c r="B77" s="66">
        <v>0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20">
        <f t="shared" si="1"/>
        <v>0</v>
      </c>
    </row>
    <row r="78" spans="1:14" ht="18" customHeight="1">
      <c r="A78" s="11" t="s">
        <v>91</v>
      </c>
      <c r="B78" s="66">
        <v>0</v>
      </c>
      <c r="C78" s="66">
        <v>0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20">
        <f t="shared" si="1"/>
        <v>0</v>
      </c>
    </row>
    <row r="79" spans="1:14" ht="16.5" customHeight="1">
      <c r="A79" s="11" t="s">
        <v>92</v>
      </c>
      <c r="B79" s="66">
        <v>0</v>
      </c>
      <c r="C79" s="66">
        <v>0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20">
        <f t="shared" ref="N79:N96" si="13">+B79+C79+D79+E79+F79+G79+H79+I79+J79+K79+L79+M79</f>
        <v>0</v>
      </c>
    </row>
    <row r="80" spans="1:14" ht="16.5" customHeight="1">
      <c r="A80" s="10" t="s">
        <v>66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f t="shared" ref="J80:K80" si="14">+J81+J82+J83+J84</f>
        <v>0</v>
      </c>
      <c r="K80" s="6">
        <f t="shared" si="14"/>
        <v>0</v>
      </c>
      <c r="L80" s="6">
        <f>+L81+L82+L83+L84</f>
        <v>0</v>
      </c>
      <c r="M80" s="6">
        <f>+M81+M82+M83+M84</f>
        <v>0</v>
      </c>
      <c r="N80" s="20">
        <f t="shared" si="13"/>
        <v>0</v>
      </c>
    </row>
    <row r="81" spans="1:14">
      <c r="A81" s="11" t="s">
        <v>67</v>
      </c>
      <c r="B81" s="66">
        <v>0</v>
      </c>
      <c r="C81" s="66">
        <v>0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20">
        <f t="shared" si="13"/>
        <v>0</v>
      </c>
    </row>
    <row r="82" spans="1:14" ht="18.75" customHeight="1">
      <c r="A82" s="11" t="s">
        <v>68</v>
      </c>
      <c r="B82" s="66">
        <v>0</v>
      </c>
      <c r="C82" s="66">
        <v>0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20">
        <f t="shared" si="13"/>
        <v>0</v>
      </c>
    </row>
    <row r="83" spans="1:14">
      <c r="A83" s="11" t="s">
        <v>93</v>
      </c>
      <c r="B83" s="66">
        <v>0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20">
        <f t="shared" si="13"/>
        <v>0</v>
      </c>
    </row>
    <row r="84" spans="1:14">
      <c r="A84" s="11" t="s">
        <v>69</v>
      </c>
      <c r="B84" s="66">
        <v>0</v>
      </c>
      <c r="C84" s="66">
        <v>0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20">
        <f t="shared" si="13"/>
        <v>0</v>
      </c>
    </row>
    <row r="85" spans="1:14" ht="20.25" customHeight="1">
      <c r="A85" s="13" t="s">
        <v>35</v>
      </c>
      <c r="B85" s="21">
        <f t="shared" ref="B85:H85" si="15">+B40+B30+B20+B14+B57+B69</f>
        <v>1008825583.53</v>
      </c>
      <c r="C85" s="21">
        <f t="shared" si="15"/>
        <v>941249389.49000001</v>
      </c>
      <c r="D85" s="21">
        <f t="shared" si="15"/>
        <v>995250729.12</v>
      </c>
      <c r="E85" s="21">
        <f t="shared" si="15"/>
        <v>1020933648.3099999</v>
      </c>
      <c r="F85" s="21">
        <f t="shared" si="15"/>
        <v>1115663002.4199998</v>
      </c>
      <c r="G85" s="21">
        <f t="shared" si="15"/>
        <v>1551669647.2800002</v>
      </c>
      <c r="H85" s="21">
        <f t="shared" si="15"/>
        <v>1033629956.73</v>
      </c>
      <c r="I85" s="21">
        <f>+I40+I30+I20+I14+I57+I69+I74+I80+I49</f>
        <v>1123317787.6099999</v>
      </c>
      <c r="J85" s="21">
        <f t="shared" ref="J85:K85" si="16">+J40+J30+J20+J14+J57+J69+J74+J80+J49</f>
        <v>0</v>
      </c>
      <c r="K85" s="21">
        <f t="shared" si="16"/>
        <v>0</v>
      </c>
      <c r="L85" s="21">
        <f>+L40+L30+L20+L14+L57+L69+L74+L80+L49</f>
        <v>0</v>
      </c>
      <c r="M85" s="21">
        <f>+M40+M30+M20+M14+M57+M69+M74+M80+M49</f>
        <v>0</v>
      </c>
      <c r="N85" s="22">
        <f t="shared" si="13"/>
        <v>8790539744.4899998</v>
      </c>
    </row>
    <row r="86" spans="1:14" ht="19.5" customHeight="1">
      <c r="A86" s="8" t="s">
        <v>70</v>
      </c>
      <c r="B86" s="9"/>
      <c r="C86" s="9"/>
      <c r="D86" s="9"/>
      <c r="E86" s="9"/>
      <c r="F86" s="9"/>
      <c r="G86" s="9"/>
      <c r="H86" s="9"/>
      <c r="I86" s="9"/>
      <c r="J86" s="9"/>
      <c r="K86" s="35"/>
      <c r="L86" s="9"/>
      <c r="M86" s="9"/>
      <c r="N86" s="20">
        <f t="shared" si="13"/>
        <v>0</v>
      </c>
    </row>
    <row r="87" spans="1:14" ht="18" customHeight="1">
      <c r="A87" s="10" t="s">
        <v>71</v>
      </c>
      <c r="B87" s="6">
        <v>0</v>
      </c>
      <c r="C87" s="5">
        <v>0</v>
      </c>
      <c r="D87" s="6">
        <v>0</v>
      </c>
      <c r="E87" s="6">
        <v>0</v>
      </c>
      <c r="F87" s="5">
        <v>0</v>
      </c>
      <c r="G87" s="5">
        <v>0</v>
      </c>
      <c r="H87" s="5">
        <v>0</v>
      </c>
      <c r="I87" s="5">
        <v>0</v>
      </c>
      <c r="J87" s="5">
        <f>+J88+J89</f>
        <v>0</v>
      </c>
      <c r="K87" s="5">
        <f>+K88+K89</f>
        <v>0</v>
      </c>
      <c r="L87" s="5">
        <f>+L88+L89</f>
        <v>0</v>
      </c>
      <c r="M87" s="5">
        <f>+M88+M89</f>
        <v>0</v>
      </c>
      <c r="N87" s="20">
        <f t="shared" si="13"/>
        <v>0</v>
      </c>
    </row>
    <row r="88" spans="1:14">
      <c r="A88" s="11" t="s">
        <v>72</v>
      </c>
      <c r="B88" s="66">
        <v>0</v>
      </c>
      <c r="C88" s="66">
        <v>0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20">
        <f t="shared" si="13"/>
        <v>0</v>
      </c>
    </row>
    <row r="89" spans="1:14" ht="27.75" customHeight="1">
      <c r="A89" s="11" t="s">
        <v>73</v>
      </c>
      <c r="B89" s="66">
        <v>0</v>
      </c>
      <c r="C89" s="66">
        <v>0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20">
        <f t="shared" si="13"/>
        <v>0</v>
      </c>
    </row>
    <row r="90" spans="1:14" ht="24.75" customHeight="1">
      <c r="A90" s="10" t="s">
        <v>74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f>+J91+J92</f>
        <v>0</v>
      </c>
      <c r="K90" s="6">
        <f>+K91+K92</f>
        <v>0</v>
      </c>
      <c r="L90" s="6">
        <f>+L91+L92</f>
        <v>0</v>
      </c>
      <c r="M90" s="6">
        <f>+M91+M92</f>
        <v>0</v>
      </c>
      <c r="N90" s="20">
        <f t="shared" si="13"/>
        <v>0</v>
      </c>
    </row>
    <row r="91" spans="1:14" ht="13.5" customHeight="1">
      <c r="A91" s="11" t="s">
        <v>75</v>
      </c>
      <c r="B91" s="66">
        <v>0</v>
      </c>
      <c r="C91" s="66">
        <v>0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20">
        <f t="shared" si="13"/>
        <v>0</v>
      </c>
    </row>
    <row r="92" spans="1:14" ht="19.5" customHeight="1">
      <c r="A92" s="11" t="s">
        <v>76</v>
      </c>
      <c r="B92" s="66">
        <v>0</v>
      </c>
      <c r="C92" s="66">
        <v>0</v>
      </c>
      <c r="D92" s="66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20">
        <f t="shared" si="13"/>
        <v>0</v>
      </c>
    </row>
    <row r="93" spans="1:14" ht="17.25" customHeight="1">
      <c r="A93" s="10" t="s">
        <v>77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f>+J94</f>
        <v>0</v>
      </c>
      <c r="K93" s="6">
        <f>+K94</f>
        <v>0</v>
      </c>
      <c r="L93" s="6">
        <f>+L94</f>
        <v>0</v>
      </c>
      <c r="M93" s="6">
        <f>+M94</f>
        <v>0</v>
      </c>
      <c r="N93" s="20">
        <f t="shared" si="13"/>
        <v>0</v>
      </c>
    </row>
    <row r="94" spans="1:14" ht="30" customHeight="1">
      <c r="A94" s="11" t="s">
        <v>78</v>
      </c>
      <c r="B94" s="66">
        <v>0</v>
      </c>
      <c r="C94" s="66">
        <v>0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20">
        <f t="shared" si="13"/>
        <v>0</v>
      </c>
    </row>
    <row r="95" spans="1:14" ht="16.5" customHeight="1">
      <c r="A95" s="13" t="s">
        <v>79</v>
      </c>
      <c r="B95" s="4">
        <f t="shared" ref="B95" si="17">+B87+B90+B93</f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20">
        <f t="shared" si="13"/>
        <v>0</v>
      </c>
    </row>
    <row r="96" spans="1:14" ht="15.75">
      <c r="A96" s="14" t="s">
        <v>80</v>
      </c>
      <c r="B96" s="1">
        <f t="shared" ref="B96:H96" si="18">+B85+B95</f>
        <v>1008825583.53</v>
      </c>
      <c r="C96" s="1">
        <f t="shared" si="18"/>
        <v>941249389.49000001</v>
      </c>
      <c r="D96" s="1">
        <f>+D85+D95</f>
        <v>995250729.12</v>
      </c>
      <c r="E96" s="1">
        <f t="shared" si="18"/>
        <v>1020933648.3099999</v>
      </c>
      <c r="F96" s="1">
        <f t="shared" si="18"/>
        <v>1115663002.4199998</v>
      </c>
      <c r="G96" s="1">
        <f t="shared" si="18"/>
        <v>1551669647.2800002</v>
      </c>
      <c r="H96" s="1">
        <f t="shared" si="18"/>
        <v>1033629956.73</v>
      </c>
      <c r="I96" s="1">
        <f>+I85+I95</f>
        <v>1123317787.6099999</v>
      </c>
      <c r="J96" s="1">
        <f>+J85+J95</f>
        <v>0</v>
      </c>
      <c r="K96" s="1">
        <f>+K85+K95</f>
        <v>0</v>
      </c>
      <c r="L96" s="1">
        <f>+L85+L95</f>
        <v>0</v>
      </c>
      <c r="M96" s="1">
        <f>+M85+M95</f>
        <v>0</v>
      </c>
      <c r="N96" s="22">
        <f t="shared" si="13"/>
        <v>8790539744.4899998</v>
      </c>
    </row>
    <row r="97" spans="1:22" ht="45">
      <c r="A97" s="2" t="s">
        <v>126</v>
      </c>
      <c r="N97" s="54"/>
      <c r="O97" s="29"/>
    </row>
    <row r="98" spans="1:22" s="26" customFormat="1">
      <c r="A98" s="26" t="s">
        <v>127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3"/>
    </row>
    <row r="99" spans="1:22" s="26" customFormat="1">
      <c r="A99" s="26" t="s">
        <v>128</v>
      </c>
      <c r="N99" s="53"/>
    </row>
    <row r="100" spans="1:22">
      <c r="F100" s="20"/>
      <c r="N100" s="20"/>
    </row>
    <row r="101" spans="1:22">
      <c r="N101" s="19"/>
    </row>
    <row r="102" spans="1:22" ht="15.75">
      <c r="A102" s="74" t="s">
        <v>97</v>
      </c>
      <c r="B102" s="74"/>
      <c r="C102" s="81" t="s">
        <v>122</v>
      </c>
      <c r="D102" s="81"/>
      <c r="E102" s="81"/>
      <c r="H102" s="84" t="s">
        <v>124</v>
      </c>
      <c r="I102" s="84"/>
      <c r="J102" s="84"/>
      <c r="N102" s="31"/>
      <c r="O102" s="31"/>
      <c r="P102" s="31"/>
      <c r="Q102" s="31"/>
      <c r="R102" s="26"/>
      <c r="S102" s="26"/>
      <c r="T102" s="26"/>
      <c r="U102" s="26"/>
    </row>
    <row r="103" spans="1:22" s="25" customFormat="1" ht="15.75">
      <c r="A103" s="75" t="s">
        <v>120</v>
      </c>
      <c r="B103" s="75"/>
      <c r="C103" s="82" t="s">
        <v>121</v>
      </c>
      <c r="D103" s="82"/>
      <c r="E103" s="82"/>
      <c r="F103" s="55"/>
      <c r="G103" s="55"/>
      <c r="H103" s="75" t="s">
        <v>125</v>
      </c>
      <c r="I103" s="75"/>
      <c r="J103" s="75"/>
      <c r="R103" s="31"/>
      <c r="S103" s="31"/>
      <c r="T103" s="31"/>
      <c r="U103" s="31"/>
      <c r="V103" s="31"/>
    </row>
    <row r="104" spans="1:22" s="25" customFormat="1" ht="15" customHeight="1">
      <c r="A104" s="76" t="s">
        <v>117</v>
      </c>
      <c r="B104" s="76"/>
      <c r="C104" s="82" t="s">
        <v>115</v>
      </c>
      <c r="D104" s="82"/>
      <c r="E104" s="82"/>
      <c r="F104" s="63"/>
      <c r="G104" s="57"/>
      <c r="H104" s="75" t="s">
        <v>116</v>
      </c>
      <c r="I104" s="75"/>
      <c r="J104" s="75"/>
      <c r="R104" s="32"/>
      <c r="S104" s="32"/>
      <c r="T104" s="32"/>
      <c r="U104" s="32"/>
      <c r="V104" s="32"/>
    </row>
    <row r="105" spans="1:22" s="25" customFormat="1" ht="15" customHeight="1">
      <c r="A105" s="77" t="s">
        <v>95</v>
      </c>
      <c r="B105" s="77"/>
      <c r="C105" s="83" t="s">
        <v>84</v>
      </c>
      <c r="D105" s="83"/>
      <c r="E105" s="83"/>
      <c r="F105" s="56"/>
      <c r="G105" s="56"/>
      <c r="H105" s="83" t="s">
        <v>94</v>
      </c>
      <c r="I105" s="83"/>
      <c r="J105" s="83"/>
      <c r="R105" s="32"/>
      <c r="S105" s="32"/>
      <c r="T105" s="32"/>
      <c r="U105" s="32"/>
      <c r="V105" s="32"/>
    </row>
    <row r="106" spans="1:22" s="25" customFormat="1" ht="16.5" thickBot="1">
      <c r="D106" s="62"/>
      <c r="E106" s="62"/>
      <c r="F106" s="62"/>
      <c r="G106" s="58"/>
      <c r="H106" s="58"/>
      <c r="R106" s="33"/>
      <c r="S106" s="33"/>
      <c r="T106" s="33"/>
      <c r="U106" s="33"/>
      <c r="V106" s="33"/>
    </row>
    <row r="107" spans="1:22" s="25" customFormat="1" ht="30.75" thickBot="1">
      <c r="A107" s="59" t="s">
        <v>103</v>
      </c>
      <c r="C107" s="63"/>
      <c r="D107" s="63"/>
      <c r="E107" s="63"/>
      <c r="F107" s="63"/>
      <c r="G107" s="28"/>
      <c r="H107" s="28"/>
      <c r="I107" s="28"/>
      <c r="J107" s="28"/>
      <c r="K107" s="28"/>
      <c r="L107" s="28"/>
      <c r="M107" s="28"/>
      <c r="N107" s="28"/>
      <c r="O107" s="26"/>
      <c r="P107" s="26"/>
      <c r="Q107" s="26"/>
      <c r="R107" s="26"/>
      <c r="S107" s="26"/>
    </row>
    <row r="108" spans="1:22" s="25" customFormat="1" ht="30.75" thickBot="1">
      <c r="A108" s="50" t="s">
        <v>104</v>
      </c>
      <c r="C108" s="63"/>
      <c r="D108" s="63"/>
      <c r="E108" s="63"/>
      <c r="F108" s="63"/>
      <c r="G108" s="27"/>
      <c r="H108" s="27"/>
      <c r="I108" s="27"/>
      <c r="J108" s="27"/>
      <c r="K108" s="27"/>
      <c r="L108" s="27"/>
      <c r="M108" s="27"/>
      <c r="N108" s="27"/>
    </row>
    <row r="109" spans="1:22" s="25" customFormat="1" ht="60.75" thickBot="1">
      <c r="A109" s="59" t="s">
        <v>105</v>
      </c>
      <c r="C109" s="38"/>
      <c r="D109" s="38"/>
      <c r="E109" s="38"/>
      <c r="F109" s="38"/>
      <c r="G109" s="27"/>
      <c r="H109" s="27"/>
      <c r="I109" s="27"/>
      <c r="J109" s="27"/>
      <c r="K109" s="27"/>
      <c r="L109" s="27"/>
      <c r="M109" s="27"/>
      <c r="N109" s="27"/>
    </row>
    <row r="110" spans="1:22" s="25" customFormat="1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</row>
    <row r="111" spans="1:22" ht="15.75">
      <c r="G111" s="62"/>
      <c r="H111" s="62"/>
      <c r="I111" s="62"/>
      <c r="J111" s="62"/>
      <c r="K111" s="62"/>
      <c r="L111" s="62"/>
      <c r="M111" s="62"/>
      <c r="N111" s="62"/>
      <c r="O111" s="36"/>
      <c r="P111" s="36"/>
      <c r="Q111" s="36"/>
    </row>
    <row r="112" spans="1:22" ht="15.75">
      <c r="G112" s="63"/>
      <c r="H112" s="63"/>
      <c r="I112" s="63"/>
      <c r="J112" s="63"/>
      <c r="K112" s="63"/>
      <c r="L112" s="63"/>
      <c r="M112" s="63"/>
      <c r="N112" s="63"/>
      <c r="O112" s="37"/>
      <c r="P112" s="37"/>
      <c r="Q112" s="37"/>
      <c r="R112" s="37"/>
      <c r="S112" s="37"/>
      <c r="T112" s="37"/>
      <c r="U112" s="37"/>
    </row>
    <row r="113" spans="7:21" ht="15.75">
      <c r="G113" s="63"/>
      <c r="H113" s="63"/>
      <c r="I113" s="63"/>
      <c r="J113" s="63"/>
      <c r="K113" s="63"/>
      <c r="L113" s="63"/>
      <c r="M113" s="63"/>
      <c r="N113" s="63"/>
      <c r="O113" s="37"/>
      <c r="P113" s="37"/>
      <c r="Q113" s="37"/>
      <c r="R113" s="37"/>
      <c r="S113" s="37"/>
      <c r="T113" s="37"/>
      <c r="U113" s="37"/>
    </row>
    <row r="114" spans="7:21"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3622047244094491" right="0.15748031496062992" top="0.23622047244094491" bottom="0.55118110236220474" header="0.31496062992125984" footer="0.31496062992125984"/>
  <pageSetup paperSize="9" scale="34" fitToHeight="0" orientation="landscape" horizontalDpi="1200" verticalDpi="360" r:id="rId1"/>
  <rowBreaks count="1" manualBreakCount="1">
    <brk id="8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90"/>
  <sheetViews>
    <sheetView view="pageLayout" workbookViewId="0">
      <selection activeCell="F91" sqref="A1:F91"/>
    </sheetView>
  </sheetViews>
  <sheetFormatPr baseColWidth="10" defaultColWidth="11.42578125" defaultRowHeight="15"/>
  <cols>
    <col min="1" max="1" width="93.7109375" bestFit="1" customWidth="1"/>
    <col min="2" max="2" width="18.140625" style="19" bestFit="1" customWidth="1"/>
    <col min="3" max="3" width="18.5703125" bestFit="1" customWidth="1"/>
  </cols>
  <sheetData>
    <row r="3" spans="1:14" ht="28.5" customHeight="1">
      <c r="A3" s="87" t="s">
        <v>83</v>
      </c>
      <c r="B3" s="88"/>
      <c r="C3" s="8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21" customHeight="1">
      <c r="A4" s="89"/>
      <c r="B4" s="90"/>
      <c r="C4" s="9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5.75">
      <c r="A5" s="91" t="s">
        <v>123</v>
      </c>
      <c r="B5" s="92"/>
      <c r="C5" s="92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.75" customHeight="1">
      <c r="A6" s="93" t="s">
        <v>98</v>
      </c>
      <c r="B6" s="94"/>
      <c r="C6" s="94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.75" customHeight="1">
      <c r="A7" s="93" t="s">
        <v>36</v>
      </c>
      <c r="B7" s="94"/>
      <c r="C7" s="94"/>
      <c r="D7" s="43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15.75" thickBot="1"/>
    <row r="9" spans="1:14" ht="15" customHeight="1">
      <c r="A9" s="15" t="s">
        <v>99</v>
      </c>
      <c r="B9" s="85" t="s">
        <v>37</v>
      </c>
      <c r="C9" s="85" t="s">
        <v>38</v>
      </c>
      <c r="D9" s="44"/>
    </row>
    <row r="10" spans="1:14" ht="23.25" customHeight="1" thickBot="1">
      <c r="A10" s="15"/>
      <c r="B10" s="86"/>
      <c r="C10" s="86"/>
      <c r="D10" s="44"/>
    </row>
    <row r="11" spans="1:14">
      <c r="A11" s="45" t="s">
        <v>1</v>
      </c>
      <c r="B11" s="46"/>
      <c r="C11" s="47"/>
      <c r="D11" s="44"/>
    </row>
    <row r="12" spans="1:14" ht="14.45" customHeight="1">
      <c r="A12" s="48" t="s">
        <v>2</v>
      </c>
      <c r="B12" s="65">
        <f>+B13+B14+B15+B16+B17</f>
        <v>1548158549</v>
      </c>
      <c r="C12" s="65">
        <f>+C13+C14+C15+C16+C17</f>
        <v>-120671864</v>
      </c>
      <c r="D12" s="44"/>
    </row>
    <row r="13" spans="1:14">
      <c r="A13" s="49" t="s">
        <v>3</v>
      </c>
      <c r="B13" s="73">
        <v>1463651181</v>
      </c>
      <c r="C13" s="66">
        <v>-272707379</v>
      </c>
      <c r="D13" s="44"/>
    </row>
    <row r="14" spans="1:14">
      <c r="A14" s="49" t="s">
        <v>4</v>
      </c>
      <c r="B14" s="66">
        <v>69215695</v>
      </c>
      <c r="C14" s="66">
        <v>150270000</v>
      </c>
      <c r="D14" s="44"/>
    </row>
    <row r="15" spans="1:14">
      <c r="A15" s="49" t="s">
        <v>39</v>
      </c>
      <c r="B15" s="66">
        <v>0</v>
      </c>
      <c r="C15" s="66">
        <v>0</v>
      </c>
      <c r="D15" s="44"/>
    </row>
    <row r="16" spans="1:14">
      <c r="A16" s="49" t="s">
        <v>5</v>
      </c>
      <c r="B16" s="66">
        <v>0</v>
      </c>
      <c r="C16" s="66">
        <v>0</v>
      </c>
      <c r="D16" s="44"/>
    </row>
    <row r="17" spans="1:4">
      <c r="A17" s="49" t="s">
        <v>6</v>
      </c>
      <c r="B17" s="66">
        <v>15291673</v>
      </c>
      <c r="C17" s="66">
        <v>1765515</v>
      </c>
      <c r="D17" s="44"/>
    </row>
    <row r="18" spans="1:4">
      <c r="A18" s="48" t="s">
        <v>7</v>
      </c>
      <c r="B18" s="65">
        <f>+B19+B20+B21+B22+B23+B24+B25+B26+B27</f>
        <v>1538943770</v>
      </c>
      <c r="C18" s="65">
        <f>+C19+C20+C21+C22+C23+C24+C25+C26+C27</f>
        <v>-608001657</v>
      </c>
      <c r="D18" s="44"/>
    </row>
    <row r="19" spans="1:4">
      <c r="A19" s="49" t="s">
        <v>8</v>
      </c>
      <c r="B19" s="66">
        <v>165496780</v>
      </c>
      <c r="C19" s="66">
        <v>0</v>
      </c>
      <c r="D19" s="44"/>
    </row>
    <row r="20" spans="1:4">
      <c r="A20" s="49" t="s">
        <v>9</v>
      </c>
      <c r="B20" s="66">
        <v>19700000</v>
      </c>
      <c r="C20" s="66">
        <v>-13612893</v>
      </c>
      <c r="D20" s="44"/>
    </row>
    <row r="21" spans="1:4">
      <c r="A21" s="49" t="s">
        <v>10</v>
      </c>
      <c r="B21" s="66">
        <v>168870800</v>
      </c>
      <c r="C21" s="66">
        <v>-1200000</v>
      </c>
      <c r="D21" s="44"/>
    </row>
    <row r="22" spans="1:4">
      <c r="A22" s="49" t="s">
        <v>11</v>
      </c>
      <c r="B22" s="66">
        <v>10559220</v>
      </c>
      <c r="C22" s="66">
        <v>33000</v>
      </c>
      <c r="D22" s="44"/>
    </row>
    <row r="23" spans="1:4" ht="14.45" customHeight="1">
      <c r="A23" s="49" t="s">
        <v>12</v>
      </c>
      <c r="B23" s="66">
        <v>97240803</v>
      </c>
      <c r="C23" s="66">
        <v>-3996000</v>
      </c>
    </row>
    <row r="24" spans="1:4">
      <c r="A24" s="49" t="s">
        <v>13</v>
      </c>
      <c r="B24" s="66">
        <v>837686580</v>
      </c>
      <c r="C24" s="66">
        <v>-542637192</v>
      </c>
    </row>
    <row r="25" spans="1:4">
      <c r="A25" s="49" t="s">
        <v>14</v>
      </c>
      <c r="B25" s="66">
        <v>137780220</v>
      </c>
      <c r="C25" s="66">
        <v>-29466727</v>
      </c>
    </row>
    <row r="26" spans="1:4">
      <c r="A26" s="49" t="s">
        <v>15</v>
      </c>
      <c r="B26" s="66">
        <v>91409367</v>
      </c>
      <c r="C26" s="66">
        <v>-17545845</v>
      </c>
    </row>
    <row r="27" spans="1:4">
      <c r="A27" s="49" t="s">
        <v>40</v>
      </c>
      <c r="B27" s="66">
        <v>10200000</v>
      </c>
      <c r="C27" s="66">
        <v>424000</v>
      </c>
    </row>
    <row r="28" spans="1:4">
      <c r="A28" s="48" t="s">
        <v>16</v>
      </c>
      <c r="B28" s="67">
        <f>+B29+B30+B31+B32+B33+B34+B35+B36+B37</f>
        <v>811472523</v>
      </c>
      <c r="C28" s="67">
        <f>+C29+C30+C31+C32+C33+C34+C35+C36+C37</f>
        <v>226186287</v>
      </c>
    </row>
    <row r="29" spans="1:4">
      <c r="A29" s="49" t="s">
        <v>17</v>
      </c>
      <c r="B29" s="66">
        <v>244764551</v>
      </c>
      <c r="C29" s="66">
        <v>-16460408</v>
      </c>
    </row>
    <row r="30" spans="1:4">
      <c r="A30" s="49" t="s">
        <v>18</v>
      </c>
      <c r="B30" s="66">
        <v>35420958</v>
      </c>
      <c r="C30" s="66">
        <v>98589153</v>
      </c>
    </row>
    <row r="31" spans="1:4">
      <c r="A31" s="49" t="s">
        <v>19</v>
      </c>
      <c r="B31" s="66">
        <v>26030276</v>
      </c>
      <c r="C31" s="66">
        <v>-6908000</v>
      </c>
    </row>
    <row r="32" spans="1:4">
      <c r="A32" s="49" t="s">
        <v>20</v>
      </c>
      <c r="B32" s="66">
        <v>11167400</v>
      </c>
      <c r="C32" s="66">
        <v>-4000000</v>
      </c>
    </row>
    <row r="33" spans="1:5">
      <c r="A33" s="49" t="s">
        <v>21</v>
      </c>
      <c r="B33" s="66">
        <v>18400000</v>
      </c>
      <c r="C33" s="66">
        <v>114201</v>
      </c>
      <c r="E33" s="7"/>
    </row>
    <row r="34" spans="1:5">
      <c r="A34" s="49" t="s">
        <v>22</v>
      </c>
      <c r="B34" s="66">
        <v>39202652</v>
      </c>
      <c r="C34" s="66">
        <v>24239177</v>
      </c>
    </row>
    <row r="35" spans="1:5">
      <c r="A35" s="49" t="s">
        <v>23</v>
      </c>
      <c r="B35" s="66">
        <v>244596189</v>
      </c>
      <c r="C35" s="66">
        <v>2779620</v>
      </c>
    </row>
    <row r="36" spans="1:5">
      <c r="A36" s="49" t="s">
        <v>41</v>
      </c>
      <c r="B36" s="66">
        <v>0</v>
      </c>
      <c r="C36" s="66">
        <v>0</v>
      </c>
    </row>
    <row r="37" spans="1:5">
      <c r="A37" s="49" t="s">
        <v>24</v>
      </c>
      <c r="B37" s="66">
        <v>191890497</v>
      </c>
      <c r="C37" s="66">
        <v>127832544</v>
      </c>
    </row>
    <row r="38" spans="1:5">
      <c r="A38" s="48" t="s">
        <v>25</v>
      </c>
      <c r="B38" s="68">
        <f>+B39+B40+B41+B42+B43+B44+B45+B46</f>
        <v>10530370215</v>
      </c>
      <c r="C38" s="68">
        <f>+C39+C40+C41+C42+C43+C44+C45+C46</f>
        <v>-1596771403</v>
      </c>
    </row>
    <row r="39" spans="1:5">
      <c r="A39" s="49" t="s">
        <v>26</v>
      </c>
      <c r="B39" s="66">
        <v>10466484897</v>
      </c>
      <c r="C39" s="66">
        <v>-1749932441</v>
      </c>
    </row>
    <row r="40" spans="1:5">
      <c r="A40" s="49" t="s">
        <v>42</v>
      </c>
      <c r="B40" s="66">
        <v>0</v>
      </c>
      <c r="C40" s="66">
        <v>143400000</v>
      </c>
    </row>
    <row r="41" spans="1:5">
      <c r="A41" s="49" t="s">
        <v>43</v>
      </c>
      <c r="B41" s="66">
        <v>0</v>
      </c>
      <c r="C41" s="66">
        <v>0</v>
      </c>
    </row>
    <row r="42" spans="1:5">
      <c r="A42" s="49" t="s">
        <v>44</v>
      </c>
      <c r="B42" s="66">
        <v>0</v>
      </c>
      <c r="C42" s="66">
        <v>0</v>
      </c>
    </row>
    <row r="43" spans="1:5">
      <c r="A43" s="49" t="s">
        <v>45</v>
      </c>
      <c r="B43" s="66">
        <v>0</v>
      </c>
      <c r="C43" s="66">
        <v>0</v>
      </c>
    </row>
    <row r="44" spans="1:5">
      <c r="A44" s="49" t="s">
        <v>86</v>
      </c>
      <c r="B44" s="66">
        <v>0</v>
      </c>
      <c r="C44" s="66">
        <v>0</v>
      </c>
    </row>
    <row r="45" spans="1:5">
      <c r="A45" s="49" t="s">
        <v>27</v>
      </c>
      <c r="B45" s="66">
        <v>15967570</v>
      </c>
      <c r="C45" s="66">
        <v>6961038</v>
      </c>
    </row>
    <row r="46" spans="1:5">
      <c r="A46" s="49" t="s">
        <v>46</v>
      </c>
      <c r="B46" s="66">
        <v>47917748</v>
      </c>
      <c r="C46" s="66">
        <v>2800000</v>
      </c>
    </row>
    <row r="47" spans="1:5">
      <c r="A47" s="48" t="s">
        <v>47</v>
      </c>
      <c r="B47" s="68">
        <f>+B48+B49+B50+B51+B52+B53</f>
        <v>0</v>
      </c>
      <c r="C47" s="68">
        <f>+C48+C49+C50+C51+C52+C53</f>
        <v>0</v>
      </c>
    </row>
    <row r="48" spans="1:5">
      <c r="A48" s="49" t="s">
        <v>48</v>
      </c>
      <c r="B48" s="66">
        <v>0</v>
      </c>
      <c r="C48" s="66">
        <v>0</v>
      </c>
    </row>
    <row r="49" spans="1:3">
      <c r="A49" s="49" t="s">
        <v>49</v>
      </c>
      <c r="B49" s="66">
        <v>0</v>
      </c>
      <c r="C49" s="66">
        <v>0</v>
      </c>
    </row>
    <row r="50" spans="1:3">
      <c r="A50" s="49" t="s">
        <v>50</v>
      </c>
      <c r="B50" s="66">
        <v>0</v>
      </c>
      <c r="C50" s="66">
        <v>0</v>
      </c>
    </row>
    <row r="51" spans="1:3">
      <c r="A51" s="49" t="s">
        <v>51</v>
      </c>
      <c r="B51" s="66">
        <v>0</v>
      </c>
      <c r="C51" s="66">
        <v>0</v>
      </c>
    </row>
    <row r="52" spans="1:3">
      <c r="A52" s="49" t="s">
        <v>53</v>
      </c>
      <c r="B52" s="66">
        <v>0</v>
      </c>
      <c r="C52" s="66">
        <v>0</v>
      </c>
    </row>
    <row r="53" spans="1:3">
      <c r="A53" s="49" t="s">
        <v>54</v>
      </c>
      <c r="B53" s="66">
        <v>0</v>
      </c>
      <c r="C53" s="66">
        <v>0</v>
      </c>
    </row>
    <row r="54" spans="1:3">
      <c r="A54" s="48" t="s">
        <v>28</v>
      </c>
      <c r="B54" s="65">
        <f>+B55+B56+B57+B58+B59+B60+B61+B62+B63</f>
        <v>540991580</v>
      </c>
      <c r="C54" s="65">
        <f>+C55+C56+C57+C58+C59+C60+C61+C62+C63</f>
        <v>158235075</v>
      </c>
    </row>
    <row r="55" spans="1:3">
      <c r="A55" s="49" t="s">
        <v>29</v>
      </c>
      <c r="B55" s="66">
        <v>57578274</v>
      </c>
      <c r="C55" s="66">
        <v>-7882793</v>
      </c>
    </row>
    <row r="56" spans="1:3">
      <c r="A56" s="49" t="s">
        <v>100</v>
      </c>
      <c r="B56" s="66">
        <v>26000000</v>
      </c>
      <c r="C56" s="66">
        <v>-8527152</v>
      </c>
    </row>
    <row r="57" spans="1:3">
      <c r="A57" s="49" t="s">
        <v>31</v>
      </c>
      <c r="B57" s="66">
        <v>17000000</v>
      </c>
      <c r="C57" s="66">
        <v>9168589</v>
      </c>
    </row>
    <row r="58" spans="1:3">
      <c r="A58" s="49" t="s">
        <v>32</v>
      </c>
      <c r="B58" s="66">
        <v>39300000</v>
      </c>
      <c r="C58" s="66">
        <v>176523843</v>
      </c>
    </row>
    <row r="59" spans="1:3">
      <c r="A59" s="49" t="s">
        <v>33</v>
      </c>
      <c r="B59" s="66">
        <v>71426411</v>
      </c>
      <c r="C59" s="66">
        <v>61050169</v>
      </c>
    </row>
    <row r="60" spans="1:3">
      <c r="A60" s="49" t="s">
        <v>55</v>
      </c>
      <c r="B60" s="64">
        <v>262686895</v>
      </c>
      <c r="C60" s="66">
        <v>-75401805</v>
      </c>
    </row>
    <row r="61" spans="1:3">
      <c r="A61" s="49" t="s">
        <v>101</v>
      </c>
      <c r="B61" s="66">
        <v>0</v>
      </c>
      <c r="C61" s="66">
        <v>0</v>
      </c>
    </row>
    <row r="62" spans="1:3">
      <c r="A62" s="49" t="s">
        <v>34</v>
      </c>
      <c r="B62" s="66">
        <v>13000000</v>
      </c>
      <c r="C62" s="66">
        <v>17000000</v>
      </c>
    </row>
    <row r="63" spans="1:3">
      <c r="A63" s="49" t="s">
        <v>57</v>
      </c>
      <c r="B63" s="66">
        <v>54000000</v>
      </c>
      <c r="C63" s="66">
        <v>-13695776</v>
      </c>
    </row>
    <row r="64" spans="1:3">
      <c r="A64" s="48" t="s">
        <v>58</v>
      </c>
      <c r="B64" s="65">
        <f>+B65+B66+B67+B68</f>
        <v>990747407</v>
      </c>
      <c r="C64" s="65">
        <f>+C65+C66+C67+C68</f>
        <v>376514378</v>
      </c>
    </row>
    <row r="65" spans="1:3">
      <c r="A65" s="49" t="s">
        <v>59</v>
      </c>
      <c r="B65" s="66">
        <v>990747407</v>
      </c>
      <c r="C65" s="66">
        <v>376514378</v>
      </c>
    </row>
    <row r="66" spans="1:3">
      <c r="A66" s="49" t="s">
        <v>60</v>
      </c>
      <c r="B66" s="66">
        <v>0</v>
      </c>
      <c r="C66" s="66">
        <v>0</v>
      </c>
    </row>
    <row r="67" spans="1:3">
      <c r="A67" s="49" t="s">
        <v>61</v>
      </c>
      <c r="B67" s="66">
        <v>0</v>
      </c>
      <c r="C67" s="66">
        <v>0</v>
      </c>
    </row>
    <row r="68" spans="1:3">
      <c r="A68" s="49" t="s">
        <v>62</v>
      </c>
      <c r="B68" s="66">
        <v>0</v>
      </c>
      <c r="C68" s="66">
        <v>0</v>
      </c>
    </row>
    <row r="69" spans="1:3">
      <c r="A69" s="48" t="s">
        <v>63</v>
      </c>
      <c r="B69" s="68">
        <f>+B70+B71+B72+B73+B74+B75</f>
        <v>0</v>
      </c>
      <c r="C69" s="68">
        <f>+C70+C71+C72+C73+C74+C75</f>
        <v>0</v>
      </c>
    </row>
    <row r="70" spans="1:3">
      <c r="A70" s="49" t="s">
        <v>64</v>
      </c>
      <c r="B70" s="66">
        <v>0</v>
      </c>
      <c r="C70" s="66">
        <v>0</v>
      </c>
    </row>
    <row r="71" spans="1:3">
      <c r="A71" s="49" t="s">
        <v>65</v>
      </c>
      <c r="B71" s="66">
        <v>0</v>
      </c>
      <c r="C71" s="66">
        <v>0</v>
      </c>
    </row>
    <row r="72" spans="1:3">
      <c r="A72" s="48" t="s">
        <v>66</v>
      </c>
      <c r="B72" s="68">
        <v>0</v>
      </c>
      <c r="C72" s="68">
        <v>0</v>
      </c>
    </row>
    <row r="73" spans="1:3">
      <c r="A73" s="49" t="s">
        <v>67</v>
      </c>
      <c r="B73" s="66">
        <v>0</v>
      </c>
      <c r="C73" s="66">
        <v>0</v>
      </c>
    </row>
    <row r="74" spans="1:3">
      <c r="A74" s="49" t="s">
        <v>68</v>
      </c>
      <c r="B74" s="66">
        <v>0</v>
      </c>
      <c r="C74" s="66">
        <v>0</v>
      </c>
    </row>
    <row r="75" spans="1:3">
      <c r="A75" s="49" t="s">
        <v>69</v>
      </c>
      <c r="B75" s="66">
        <v>0</v>
      </c>
      <c r="C75" s="66">
        <v>0</v>
      </c>
    </row>
    <row r="76" spans="1:3">
      <c r="A76" s="45" t="s">
        <v>70</v>
      </c>
      <c r="B76" s="69">
        <v>0</v>
      </c>
      <c r="C76" s="69">
        <f>+C77+C78+C79</f>
        <v>0</v>
      </c>
    </row>
    <row r="77" spans="1:3">
      <c r="A77" s="48" t="s">
        <v>71</v>
      </c>
      <c r="B77" s="70">
        <f>+B78+B79</f>
        <v>0</v>
      </c>
      <c r="C77" s="66">
        <v>0</v>
      </c>
    </row>
    <row r="78" spans="1:3">
      <c r="A78" s="49" t="s">
        <v>72</v>
      </c>
      <c r="B78" s="66">
        <v>0</v>
      </c>
      <c r="C78" s="66">
        <v>0</v>
      </c>
    </row>
    <row r="79" spans="1:3">
      <c r="A79" s="49" t="s">
        <v>73</v>
      </c>
      <c r="B79" s="66">
        <v>0</v>
      </c>
      <c r="C79" s="66">
        <v>0</v>
      </c>
    </row>
    <row r="80" spans="1:3">
      <c r="A80" s="48" t="s">
        <v>74</v>
      </c>
      <c r="B80" s="70">
        <f>+B81+B82</f>
        <v>0</v>
      </c>
      <c r="C80" s="68">
        <f>+C81+C82</f>
        <v>0</v>
      </c>
    </row>
    <row r="81" spans="1:3">
      <c r="A81" s="49" t="s">
        <v>75</v>
      </c>
      <c r="B81" s="66">
        <v>0</v>
      </c>
      <c r="C81" s="66">
        <v>0</v>
      </c>
    </row>
    <row r="82" spans="1:3">
      <c r="A82" s="49" t="s">
        <v>76</v>
      </c>
      <c r="B82" s="66">
        <v>0</v>
      </c>
      <c r="C82" s="66">
        <v>0</v>
      </c>
    </row>
    <row r="83" spans="1:3">
      <c r="A83" s="48" t="s">
        <v>77</v>
      </c>
      <c r="B83" s="70">
        <f>+B84</f>
        <v>0</v>
      </c>
      <c r="C83" s="68">
        <f>+C84</f>
        <v>0</v>
      </c>
    </row>
    <row r="84" spans="1:3" ht="15.75" thickBot="1">
      <c r="A84" s="49" t="s">
        <v>78</v>
      </c>
      <c r="B84" s="66">
        <v>0</v>
      </c>
      <c r="C84" s="66">
        <v>0</v>
      </c>
    </row>
    <row r="85" spans="1:3" ht="16.5" thickBot="1">
      <c r="A85" s="15" t="s">
        <v>102</v>
      </c>
      <c r="B85" s="72">
        <f>+B12+B18+B28+B38+B54+B64</f>
        <v>15960684044</v>
      </c>
      <c r="C85" s="71">
        <f>+C12+C18+C47+C69+C72+C28+C38+C54+C64</f>
        <v>-1564509184</v>
      </c>
    </row>
    <row r="87" spans="1:3" ht="15.75" thickBot="1"/>
    <row r="88" spans="1:3" ht="30.75" thickBot="1">
      <c r="A88" s="59" t="s">
        <v>103</v>
      </c>
    </row>
    <row r="89" spans="1:3" ht="30.75" thickBot="1">
      <c r="A89" s="50" t="s">
        <v>104</v>
      </c>
    </row>
    <row r="90" spans="1:3" ht="60.75" thickBot="1">
      <c r="A90" s="51" t="s">
        <v>105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1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2025</vt:lpstr>
      <vt:lpstr>PRESUPUESTO APROBADO 2025</vt:lpstr>
      <vt:lpstr>'Plantilla Ejecución 2025'!Área_de_impresión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jbuten</cp:lastModifiedBy>
  <cp:lastPrinted>2025-09-02T13:31:12Z</cp:lastPrinted>
  <dcterms:created xsi:type="dcterms:W3CDTF">2018-04-17T18:57:16Z</dcterms:created>
  <dcterms:modified xsi:type="dcterms:W3CDTF">2025-09-02T13:33:06Z</dcterms:modified>
</cp:coreProperties>
</file>